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_FilterDatabase" localSheetId="0" hidden="1">Лист1!$A$1:$R$40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8" i="1" l="1"/>
  <c r="Q38" i="1" s="1"/>
  <c r="O35" i="1"/>
  <c r="Q35" i="1" s="1"/>
  <c r="O34" i="1"/>
  <c r="Q34" i="1" s="1"/>
  <c r="P35" i="1"/>
  <c r="O36" i="1"/>
  <c r="P36" i="1" s="1"/>
  <c r="O37" i="1"/>
  <c r="Q37" i="1" s="1"/>
  <c r="P33" i="1"/>
  <c r="R33" i="1"/>
  <c r="Q33" i="1"/>
  <c r="Q36" i="1"/>
  <c r="Q32" i="1"/>
  <c r="O33" i="1"/>
  <c r="J33" i="1"/>
  <c r="J34" i="1"/>
  <c r="J35" i="1"/>
  <c r="J36" i="1"/>
  <c r="J37" i="1"/>
  <c r="J38" i="1"/>
  <c r="R38" i="1" l="1"/>
  <c r="P38" i="1"/>
  <c r="P37" i="1"/>
  <c r="R37" i="1"/>
  <c r="R36" i="1"/>
  <c r="R35" i="1"/>
  <c r="P34" i="1"/>
  <c r="R34" i="1"/>
  <c r="O31" i="1"/>
  <c r="O2" i="1"/>
  <c r="P2" i="1" s="1"/>
  <c r="J2" i="1"/>
  <c r="Q2" i="1" l="1"/>
  <c r="R2" i="1" s="1"/>
  <c r="M39" i="1"/>
  <c r="N39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2" i="1"/>
  <c r="L32" i="1"/>
  <c r="J32" i="1"/>
  <c r="O39" i="1" l="1"/>
  <c r="R32" i="1"/>
  <c r="P32" i="1"/>
  <c r="I39" i="1"/>
  <c r="H39" i="1"/>
  <c r="G39" i="1"/>
  <c r="F39" i="1"/>
  <c r="E39" i="1"/>
  <c r="D39" i="1"/>
  <c r="C39" i="1"/>
  <c r="B39" i="1"/>
  <c r="J43" i="1" l="1"/>
  <c r="Q29" i="1"/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R29" i="1" s="1"/>
  <c r="J30" i="1"/>
  <c r="J31" i="1"/>
  <c r="J3" i="1"/>
  <c r="J4" i="1"/>
  <c r="J5" i="1"/>
  <c r="J6" i="1"/>
  <c r="J7" i="1"/>
  <c r="J8" i="1"/>
  <c r="J9" i="1"/>
  <c r="J39" i="1" l="1"/>
  <c r="P31" i="1"/>
  <c r="P30" i="1"/>
  <c r="P28" i="1"/>
  <c r="Q27" i="1"/>
  <c r="R27" i="1" s="1"/>
  <c r="P26" i="1"/>
  <c r="P25" i="1"/>
  <c r="P24" i="1"/>
  <c r="P23" i="1"/>
  <c r="Q22" i="1"/>
  <c r="R22" i="1" s="1"/>
  <c r="Q21" i="1"/>
  <c r="R21" i="1" s="1"/>
  <c r="Q20" i="1"/>
  <c r="R20" i="1" s="1"/>
  <c r="P19" i="1"/>
  <c r="P18" i="1"/>
  <c r="Q16" i="1"/>
  <c r="R16" i="1" s="1"/>
  <c r="Q15" i="1"/>
  <c r="R15" i="1" s="1"/>
  <c r="Q14" i="1"/>
  <c r="R14" i="1" s="1"/>
  <c r="Q13" i="1"/>
  <c r="R13" i="1" s="1"/>
  <c r="Q12" i="1"/>
  <c r="R12" i="1" s="1"/>
  <c r="Q9" i="1"/>
  <c r="R9" i="1" s="1"/>
  <c r="Q8" i="1"/>
  <c r="R8" i="1" s="1"/>
  <c r="Q7" i="1"/>
  <c r="R7" i="1" s="1"/>
  <c r="Q6" i="1"/>
  <c r="R6" i="1" s="1"/>
  <c r="Q5" i="1"/>
  <c r="R5" i="1" s="1"/>
  <c r="P8" i="1"/>
  <c r="P9" i="1"/>
  <c r="P10" i="1"/>
  <c r="P13" i="1"/>
  <c r="P29" i="1"/>
  <c r="P4" i="1"/>
  <c r="P3" i="1"/>
  <c r="L11" i="1"/>
  <c r="L10" i="1"/>
  <c r="L39" i="1" l="1"/>
  <c r="P27" i="1"/>
  <c r="Q26" i="1"/>
  <c r="R26" i="1" s="1"/>
  <c r="P17" i="1"/>
  <c r="Q17" i="1"/>
  <c r="R17" i="1" s="1"/>
  <c r="P5" i="1"/>
  <c r="Q4" i="1"/>
  <c r="R4" i="1" s="1"/>
  <c r="P22" i="1"/>
  <c r="Q30" i="1"/>
  <c r="R30" i="1" s="1"/>
  <c r="P21" i="1"/>
  <c r="Q3" i="1"/>
  <c r="R3" i="1" s="1"/>
  <c r="P20" i="1"/>
  <c r="P16" i="1"/>
  <c r="Q10" i="1"/>
  <c r="R10" i="1" s="1"/>
  <c r="P15" i="1"/>
  <c r="Q11" i="1"/>
  <c r="R11" i="1" s="1"/>
  <c r="P14" i="1"/>
  <c r="Q31" i="1"/>
  <c r="R31" i="1" s="1"/>
  <c r="Q28" i="1"/>
  <c r="R28" i="1" s="1"/>
  <c r="Q25" i="1"/>
  <c r="R25" i="1" s="1"/>
  <c r="Q24" i="1"/>
  <c r="R24" i="1" s="1"/>
  <c r="Q23" i="1"/>
  <c r="R23" i="1" s="1"/>
  <c r="Q19" i="1"/>
  <c r="R19" i="1" s="1"/>
  <c r="Q18" i="1"/>
  <c r="R18" i="1" s="1"/>
  <c r="P12" i="1"/>
  <c r="P11" i="1"/>
  <c r="P7" i="1"/>
  <c r="P6" i="1"/>
  <c r="Q39" i="1" l="1"/>
  <c r="R39" i="1" s="1"/>
  <c r="P39" i="1"/>
</calcChain>
</file>

<file path=xl/sharedStrings.xml><?xml version="1.0" encoding="utf-8"?>
<sst xmlns="http://schemas.openxmlformats.org/spreadsheetml/2006/main" count="117" uniqueCount="114">
  <si>
    <t>Название ручки
Зеленый - апекс
Красный - чакона</t>
  </si>
  <si>
    <t>Мягкость</t>
  </si>
  <si>
    <t>Хват</t>
  </si>
  <si>
    <t>Материал</t>
  </si>
  <si>
    <t>Контроль
чернил</t>
  </si>
  <si>
    <t>Контраст</t>
  </si>
  <si>
    <t>Ценник, р</t>
  </si>
  <si>
    <t>Сколько
метров, м</t>
  </si>
  <si>
    <t>Кол-во
страниц</t>
  </si>
  <si>
    <t xml:space="preserve">Контроль
чернил
</t>
  </si>
  <si>
    <r>
      <rPr>
        <b/>
        <sz val="11"/>
        <color theme="1"/>
        <rFont val="Calibri"/>
        <family val="2"/>
        <charset val="204"/>
        <scheme val="minor"/>
      </rPr>
      <t>ErichKrause</t>
    </r>
    <r>
      <rPr>
        <sz val="11"/>
        <color theme="1"/>
        <rFont val="Calibri"/>
        <family val="2"/>
        <scheme val="minor"/>
      </rPr>
      <t xml:space="preserve"> R-301 spring |0,7| шарик</t>
    </r>
  </si>
  <si>
    <r>
      <rPr>
        <b/>
        <sz val="11"/>
        <color theme="1"/>
        <rFont val="Calibri"/>
        <family val="2"/>
        <charset val="204"/>
        <scheme val="minor"/>
      </rPr>
      <t>Workmate</t>
    </r>
    <r>
      <rPr>
        <sz val="11"/>
        <color theme="1"/>
        <rFont val="Calibri"/>
        <family val="2"/>
        <scheme val="minor"/>
      </rPr>
      <t xml:space="preserve"> |0,8| шарик</t>
    </r>
  </si>
  <si>
    <r>
      <rPr>
        <b/>
        <sz val="11"/>
        <color theme="1"/>
        <rFont val="Calibri"/>
        <family val="2"/>
        <charset val="204"/>
        <scheme val="minor"/>
      </rPr>
      <t>Corvina</t>
    </r>
    <r>
      <rPr>
        <sz val="11"/>
        <color theme="1"/>
        <rFont val="Calibri"/>
        <family val="2"/>
        <scheme val="minor"/>
      </rPr>
      <t xml:space="preserve"> no problem! |0,4| капилярн</t>
    </r>
  </si>
  <si>
    <r>
      <rPr>
        <b/>
        <sz val="11"/>
        <color theme="1"/>
        <rFont val="Calibri"/>
        <family val="2"/>
        <charset val="204"/>
        <scheme val="minor"/>
      </rPr>
      <t>Bic</t>
    </r>
    <r>
      <rPr>
        <sz val="11"/>
        <color theme="1"/>
        <rFont val="Calibri"/>
        <family val="2"/>
        <scheme val="minor"/>
      </rPr>
      <t xml:space="preserve"> |0,8| (1) шарик</t>
    </r>
  </si>
  <si>
    <r>
      <rPr>
        <b/>
        <sz val="11"/>
        <color theme="1"/>
        <rFont val="Calibri"/>
        <family val="2"/>
        <charset val="204"/>
        <scheme val="minor"/>
      </rPr>
      <t>Stabilo</t>
    </r>
    <r>
      <rPr>
        <sz val="11"/>
        <color theme="1"/>
        <rFont val="Calibri"/>
        <family val="2"/>
        <scheme val="minor"/>
      </rPr>
      <t xml:space="preserve"> bille 508 |0,7| (1) шарик</t>
    </r>
  </si>
  <si>
    <r>
      <rPr>
        <b/>
        <sz val="11"/>
        <color theme="1"/>
        <rFont val="Calibri"/>
        <family val="2"/>
        <charset val="204"/>
        <scheme val="minor"/>
      </rPr>
      <t>Pilot</t>
    </r>
    <r>
      <rPr>
        <sz val="11"/>
        <color theme="1"/>
        <rFont val="Calibri"/>
        <family val="2"/>
        <scheme val="minor"/>
      </rPr>
      <t xml:space="preserve"> black стержень автомат|0,7| шарик</t>
    </r>
  </si>
  <si>
    <r>
      <rPr>
        <b/>
        <sz val="11"/>
        <color theme="1"/>
        <rFont val="Calibri"/>
        <family val="2"/>
        <charset val="204"/>
        <scheme val="minor"/>
      </rPr>
      <t>Stabilo</t>
    </r>
    <r>
      <rPr>
        <sz val="11"/>
        <color theme="1"/>
        <rFont val="Calibri"/>
        <family val="2"/>
        <scheme val="minor"/>
      </rPr>
      <t xml:space="preserve"> Liner 808 F |0,7| (1) шарик</t>
    </r>
  </si>
  <si>
    <r>
      <rPr>
        <b/>
        <sz val="11"/>
        <color theme="1"/>
        <rFont val="Calibri"/>
        <family val="2"/>
        <charset val="204"/>
        <scheme val="minor"/>
      </rPr>
      <t>Corvina</t>
    </r>
    <r>
      <rPr>
        <sz val="11"/>
        <color theme="1"/>
        <rFont val="Calibri"/>
        <family val="2"/>
        <scheme val="minor"/>
      </rPr>
      <t xml:space="preserve"> 51 c |1,0| шарик</t>
    </r>
  </si>
  <si>
    <r>
      <rPr>
        <b/>
        <sz val="11"/>
        <color theme="1"/>
        <rFont val="Calibri"/>
        <family val="2"/>
        <charset val="204"/>
        <scheme val="minor"/>
      </rPr>
      <t>Uni</t>
    </r>
    <r>
      <rPr>
        <sz val="11"/>
        <color theme="1"/>
        <rFont val="Calibri"/>
        <family val="2"/>
        <scheme val="minor"/>
      </rPr>
      <t xml:space="preserve"> jetstrim 101 |0,7| (1) шар-гель</t>
    </r>
  </si>
  <si>
    <r>
      <rPr>
        <b/>
        <sz val="11"/>
        <color theme="1"/>
        <rFont val="Calibri"/>
        <family val="2"/>
        <charset val="204"/>
        <scheme val="minor"/>
      </rPr>
      <t>Uni</t>
    </r>
    <r>
      <rPr>
        <sz val="11"/>
        <color theme="1"/>
        <rFont val="Calibri"/>
        <family val="2"/>
        <scheme val="minor"/>
      </rPr>
      <t xml:space="preserve"> jetstrim 101 |0,7| (2) шар-гель</t>
    </r>
  </si>
  <si>
    <r>
      <rPr>
        <b/>
        <sz val="11"/>
        <color theme="1"/>
        <rFont val="Calibri"/>
        <family val="2"/>
        <charset val="204"/>
        <scheme val="minor"/>
      </rPr>
      <t>MC</t>
    </r>
    <r>
      <rPr>
        <sz val="11"/>
        <color theme="1"/>
        <rFont val="Calibri"/>
        <family val="2"/>
        <scheme val="minor"/>
      </rPr>
      <t xml:space="preserve"> Gold |0,7| шарик</t>
    </r>
  </si>
  <si>
    <r>
      <rPr>
        <b/>
        <sz val="11"/>
        <color theme="1"/>
        <rFont val="Calibri"/>
        <family val="2"/>
        <charset val="204"/>
        <scheme val="minor"/>
      </rPr>
      <t>Staff</t>
    </r>
    <r>
      <rPr>
        <sz val="11"/>
        <color theme="1"/>
        <rFont val="Calibri"/>
        <family val="2"/>
        <scheme val="minor"/>
      </rPr>
      <t xml:space="preserve"> |0,5| гель</t>
    </r>
  </si>
  <si>
    <r>
      <rPr>
        <b/>
        <sz val="11"/>
        <color theme="1"/>
        <rFont val="Calibri"/>
        <family val="2"/>
        <charset val="204"/>
        <scheme val="minor"/>
      </rPr>
      <t>Doms</t>
    </r>
    <r>
      <rPr>
        <sz val="11"/>
        <color theme="1"/>
        <rFont val="Calibri"/>
        <family val="2"/>
        <scheme val="minor"/>
      </rPr>
      <t xml:space="preserve"> GL |0,6| шарик</t>
    </r>
  </si>
  <si>
    <r>
      <rPr>
        <b/>
        <sz val="11"/>
        <color theme="1"/>
        <rFont val="Calibri"/>
        <family val="2"/>
        <charset val="204"/>
        <scheme val="minor"/>
      </rPr>
      <t>Uni</t>
    </r>
    <r>
      <rPr>
        <sz val="11"/>
        <color theme="1"/>
        <rFont val="Calibri"/>
        <family val="2"/>
        <scheme val="minor"/>
      </rPr>
      <t xml:space="preserve"> Lakubo |0,7| шарик</t>
    </r>
  </si>
  <si>
    <r>
      <rPr>
        <b/>
        <sz val="11"/>
        <color theme="1"/>
        <rFont val="Calibri"/>
        <family val="2"/>
        <charset val="204"/>
        <scheme val="minor"/>
      </rPr>
      <t>Cello</t>
    </r>
    <r>
      <rPr>
        <sz val="11"/>
        <color theme="1"/>
        <rFont val="Calibri"/>
        <family val="2"/>
        <scheme val="minor"/>
      </rPr>
      <t xml:space="preserve"> butterflow |0,6| гель</t>
    </r>
  </si>
  <si>
    <r>
      <rPr>
        <b/>
        <sz val="11"/>
        <color theme="1"/>
        <rFont val="Calibri"/>
        <family val="2"/>
        <charset val="204"/>
        <scheme val="minor"/>
      </rPr>
      <t>Lamark</t>
    </r>
    <r>
      <rPr>
        <sz val="11"/>
        <color theme="1"/>
        <rFont val="Calibri"/>
        <family val="2"/>
        <scheme val="minor"/>
      </rPr>
      <t xml:space="preserve"> Evolution |0,7| шар-гель</t>
    </r>
  </si>
  <si>
    <r>
      <rPr>
        <b/>
        <sz val="11"/>
        <color theme="1"/>
        <rFont val="Calibri"/>
        <family val="2"/>
        <charset val="204"/>
        <scheme val="minor"/>
      </rPr>
      <t>Stabilo</t>
    </r>
    <r>
      <rPr>
        <sz val="11"/>
        <color theme="1"/>
        <rFont val="Calibri"/>
        <family val="2"/>
        <scheme val="minor"/>
      </rPr>
      <t xml:space="preserve"> bille 508 |0,7| (2) шарик</t>
    </r>
  </si>
  <si>
    <r>
      <rPr>
        <b/>
        <sz val="11"/>
        <color theme="1"/>
        <rFont val="Calibri"/>
        <family val="2"/>
        <charset val="204"/>
        <scheme val="minor"/>
      </rPr>
      <t>Stabilo</t>
    </r>
    <r>
      <rPr>
        <sz val="11"/>
        <color theme="1"/>
        <rFont val="Calibri"/>
        <family val="2"/>
        <scheme val="minor"/>
      </rPr>
      <t xml:space="preserve"> Liner 808 F |0,7| (2) шарик</t>
    </r>
  </si>
  <si>
    <r>
      <rPr>
        <b/>
        <sz val="11"/>
        <color theme="1"/>
        <rFont val="Calibri"/>
        <family val="2"/>
        <charset val="204"/>
        <scheme val="minor"/>
      </rPr>
      <t>Mazari</t>
    </r>
    <r>
      <rPr>
        <sz val="11"/>
        <color theme="1"/>
        <rFont val="Calibri"/>
        <family val="2"/>
        <scheme val="minor"/>
      </rPr>
      <t xml:space="preserve"> Torino |0,7| шар-гель</t>
    </r>
  </si>
  <si>
    <r>
      <rPr>
        <b/>
        <sz val="11"/>
        <color theme="1"/>
        <rFont val="Calibri"/>
        <family val="2"/>
        <charset val="204"/>
        <scheme val="minor"/>
      </rPr>
      <t>Bic</t>
    </r>
    <r>
      <rPr>
        <sz val="11"/>
        <color theme="1"/>
        <rFont val="Calibri"/>
        <family val="2"/>
        <scheme val="minor"/>
      </rPr>
      <t xml:space="preserve"> |0,8| (2) шарик</t>
    </r>
  </si>
  <si>
    <r>
      <rPr>
        <b/>
        <sz val="11"/>
        <color theme="1"/>
        <rFont val="Calibri"/>
        <family val="2"/>
        <charset val="204"/>
        <scheme val="minor"/>
      </rPr>
      <t>Pilot</t>
    </r>
    <r>
      <rPr>
        <sz val="11"/>
        <color theme="1"/>
        <rFont val="Calibri"/>
        <family val="2"/>
        <scheme val="minor"/>
      </rPr>
      <t xml:space="preserve"> Frixon |0,7| гель-стир</t>
    </r>
  </si>
  <si>
    <r>
      <rPr>
        <b/>
        <sz val="11"/>
        <color theme="1"/>
        <rFont val="Calibri"/>
        <family val="2"/>
        <charset val="204"/>
        <scheme val="minor"/>
      </rPr>
      <t>ErichKrause</t>
    </r>
    <r>
      <rPr>
        <sz val="11"/>
        <color theme="1"/>
        <rFont val="Calibri"/>
        <family val="2"/>
        <scheme val="minor"/>
      </rPr>
      <t xml:space="preserve"> R-301 Amber |0,7| шарик</t>
    </r>
  </si>
  <si>
    <r>
      <rPr>
        <b/>
        <sz val="11"/>
        <color theme="1"/>
        <rFont val="Calibri"/>
        <family val="2"/>
        <charset val="204"/>
        <scheme val="minor"/>
      </rPr>
      <t>Uni</t>
    </r>
    <r>
      <rPr>
        <sz val="11"/>
        <color theme="1"/>
        <rFont val="Calibri"/>
        <family val="2"/>
        <scheme val="minor"/>
      </rPr>
      <t xml:space="preserve"> Signo umn-207 |0,7| гель</t>
    </r>
  </si>
  <si>
    <r>
      <rPr>
        <b/>
        <sz val="11"/>
        <color theme="1"/>
        <rFont val="Calibri"/>
        <family val="2"/>
        <charset val="204"/>
        <scheme val="minor"/>
      </rPr>
      <t>ErichKrause</t>
    </r>
    <r>
      <rPr>
        <sz val="11"/>
        <color theme="1"/>
        <rFont val="Calibri"/>
        <family val="2"/>
        <scheme val="minor"/>
      </rPr>
      <t xml:space="preserve"> Megapolis |0,7| шар-гель</t>
    </r>
  </si>
  <si>
    <r>
      <rPr>
        <b/>
        <sz val="11"/>
        <color theme="1"/>
        <rFont val="Calibri"/>
        <family val="2"/>
        <charset val="204"/>
        <scheme val="minor"/>
      </rPr>
      <t>ErichKrause</t>
    </r>
    <r>
      <rPr>
        <sz val="11"/>
        <color theme="1"/>
        <rFont val="Calibri"/>
        <family val="2"/>
        <scheme val="minor"/>
      </rPr>
      <t xml:space="preserve"> Ergo Erase |0,7| гель-стир</t>
    </r>
  </si>
  <si>
    <r>
      <rPr>
        <b/>
        <sz val="11"/>
        <color theme="1"/>
        <rFont val="Calibri"/>
        <family val="2"/>
        <charset val="204"/>
        <scheme val="minor"/>
      </rPr>
      <t>Erasable</t>
    </r>
    <r>
      <rPr>
        <sz val="11"/>
        <color theme="1"/>
        <rFont val="Calibri"/>
        <family val="2"/>
        <scheme val="minor"/>
      </rPr>
      <t xml:space="preserve"> Jell Ego28 |0,5| гель-стир</t>
    </r>
  </si>
  <si>
    <r>
      <rPr>
        <b/>
        <sz val="11"/>
        <color theme="1"/>
        <rFont val="Calibri"/>
        <family val="2"/>
        <charset val="204"/>
        <scheme val="minor"/>
      </rPr>
      <t>Pentonic</t>
    </r>
    <r>
      <rPr>
        <sz val="11"/>
        <color theme="1"/>
        <rFont val="Calibri"/>
        <family val="2"/>
        <scheme val="minor"/>
      </rPr>
      <t xml:space="preserve"> |0,7| шар-гель</t>
    </r>
  </si>
  <si>
    <r>
      <rPr>
        <b/>
        <sz val="11"/>
        <color theme="1"/>
        <rFont val="Calibri"/>
        <family val="2"/>
        <charset val="204"/>
        <scheme val="minor"/>
      </rPr>
      <t>Pilot</t>
    </r>
    <r>
      <rPr>
        <sz val="11"/>
        <color theme="1"/>
        <rFont val="Calibri"/>
        <family val="2"/>
        <scheme val="minor"/>
      </rPr>
      <t xml:space="preserve"> blue стержень обычн. |0,7| шар</t>
    </r>
  </si>
  <si>
    <t>Средняя оценка</t>
  </si>
  <si>
    <t xml:space="preserve">Стабиль-
ность
</t>
  </si>
  <si>
    <t>Колп/
автомат/
скат.</t>
  </si>
  <si>
    <t xml:space="preserve">Аккурат-
ность
</t>
  </si>
  <si>
    <t>Цена за страницу, р</t>
  </si>
  <si>
    <t xml:space="preserve">Мягкость
</t>
  </si>
  <si>
    <t xml:space="preserve">Хват
</t>
  </si>
  <si>
    <t xml:space="preserve">Материал
</t>
  </si>
  <si>
    <t xml:space="preserve">Контраст
</t>
  </si>
  <si>
    <t>Кол-во
страниц,
шт.</t>
  </si>
  <si>
    <t>Сколько
метров,
м.</t>
  </si>
  <si>
    <t>Колп/автомат/
скат.</t>
  </si>
  <si>
    <t>Название ручки
Зеленый - "Апекс"
Красный - "Чакона"</t>
  </si>
  <si>
    <t>Хорошо</t>
  </si>
  <si>
    <t>Это что, идеал?</t>
  </si>
  <si>
    <t>Прям хорошо</t>
  </si>
  <si>
    <t>Абсолютно нейтрально</t>
  </si>
  <si>
    <t>Да, это работает</t>
  </si>
  <si>
    <t>Это что, работает?</t>
  </si>
  <si>
    <t>Bikini Bottom</t>
  </si>
  <si>
    <t>Система оценки:</t>
  </si>
  <si>
    <t>Цена за страницу,
р.</t>
  </si>
  <si>
    <t>ОБЩАЯ ОЦЕНКА</t>
  </si>
  <si>
    <r>
      <rPr>
        <b/>
        <sz val="11"/>
        <color theme="1"/>
        <rFont val="Calibri"/>
        <family val="2"/>
        <charset val="204"/>
        <scheme val="minor"/>
      </rPr>
      <t>Schneider</t>
    </r>
    <r>
      <rPr>
        <sz val="11"/>
        <color theme="1"/>
        <rFont val="Calibri"/>
        <family val="2"/>
        <scheme val="minor"/>
      </rPr>
      <t xml:space="preserve"> перьевая</t>
    </r>
  </si>
  <si>
    <t xml:space="preserve">ЦЕНА/КАЧЕСТВО
</t>
  </si>
  <si>
    <t xml:space="preserve">Начальная
страница
</t>
  </si>
  <si>
    <t>Конечная страница</t>
  </si>
  <si>
    <t xml:space="preserve">Конечная страница
</t>
  </si>
  <si>
    <t>Начальная
страница</t>
  </si>
  <si>
    <r>
      <rPr>
        <sz val="11"/>
        <color theme="0"/>
        <rFont val="Calibri"/>
        <family val="2"/>
        <charset val="204"/>
        <scheme val="minor"/>
      </rPr>
      <t>ОЦЕНКА
КАЧЕСТВА</t>
    </r>
    <r>
      <rPr>
        <sz val="11"/>
        <color theme="1"/>
        <rFont val="Calibri"/>
        <family val="2"/>
        <scheme val="minor"/>
      </rPr>
      <t xml:space="preserve">
</t>
    </r>
  </si>
  <si>
    <t>Стабиль
ность</t>
  </si>
  <si>
    <t>Аккурат
ность</t>
  </si>
  <si>
    <r>
      <t xml:space="preserve">Noname </t>
    </r>
    <r>
      <rPr>
        <sz val="11"/>
        <color theme="1"/>
        <rFont val="Calibri"/>
        <family val="2"/>
        <charset val="204"/>
        <scheme val="minor"/>
      </rPr>
      <t>шар</t>
    </r>
  </si>
  <si>
    <r>
      <rPr>
        <b/>
        <sz val="11"/>
        <color theme="1"/>
        <rFont val="Calibri"/>
        <family val="2"/>
        <charset val="204"/>
        <scheme val="minor"/>
      </rPr>
      <t>Paper Mate</t>
    </r>
    <r>
      <rPr>
        <sz val="11"/>
        <color theme="1"/>
        <rFont val="Calibri"/>
        <family val="2"/>
        <scheme val="minor"/>
      </rPr>
      <t xml:space="preserve"> Replay |1,0| шар-стир</t>
    </r>
  </si>
  <si>
    <t>Ценник,
р.</t>
  </si>
  <si>
    <r>
      <rPr>
        <b/>
        <sz val="11"/>
        <color theme="1"/>
        <rFont val="Calibri"/>
        <family val="2"/>
        <charset val="204"/>
        <scheme val="minor"/>
      </rPr>
      <t>ErichKrause</t>
    </r>
    <r>
      <rPr>
        <sz val="11"/>
        <color theme="1"/>
        <rFont val="Calibri"/>
        <family val="2"/>
        <scheme val="minor"/>
      </rPr>
      <t xml:space="preserve"> G-Tone |0,5| гель</t>
    </r>
  </si>
  <si>
    <r>
      <rPr>
        <b/>
        <sz val="11"/>
        <color theme="1"/>
        <rFont val="Calibri"/>
        <family val="2"/>
        <charset val="204"/>
        <scheme val="minor"/>
      </rPr>
      <t>Crown</t>
    </r>
    <r>
      <rPr>
        <sz val="11"/>
        <color theme="1"/>
        <rFont val="Calibri"/>
        <family val="2"/>
        <scheme val="minor"/>
      </rPr>
      <t xml:space="preserve"> Hi-Jell Roller |0,5| гель</t>
    </r>
  </si>
  <si>
    <r>
      <rPr>
        <b/>
        <sz val="11"/>
        <color theme="1"/>
        <rFont val="Calibri"/>
        <family val="2"/>
        <charset val="204"/>
        <scheme val="minor"/>
      </rPr>
      <t>Berlingo</t>
    </r>
    <r>
      <rPr>
        <sz val="11"/>
        <color theme="1"/>
        <rFont val="Calibri"/>
        <family val="2"/>
        <scheme val="minor"/>
      </rPr>
      <t xml:space="preserve"> Xgold |0,7| шар-гель</t>
    </r>
  </si>
  <si>
    <r>
      <rPr>
        <b/>
        <sz val="11"/>
        <color theme="1"/>
        <rFont val="Calibri"/>
        <family val="2"/>
        <charset val="204"/>
        <scheme val="minor"/>
      </rPr>
      <t xml:space="preserve">Hatber </t>
    </r>
    <r>
      <rPr>
        <sz val="11"/>
        <color theme="1"/>
        <rFont val="Calibri"/>
        <family val="2"/>
        <charset val="204"/>
        <scheme val="minor"/>
      </rPr>
      <t>Violet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scheme val="minor"/>
      </rPr>
      <t>|0,7| шарик</t>
    </r>
  </si>
  <si>
    <r>
      <rPr>
        <b/>
        <sz val="11"/>
        <color theme="1"/>
        <rFont val="Calibri"/>
        <family val="2"/>
        <charset val="204"/>
        <scheme val="minor"/>
      </rPr>
      <t>Flair</t>
    </r>
    <r>
      <rPr>
        <sz val="11"/>
        <color theme="1"/>
        <rFont val="Calibri"/>
        <family val="2"/>
        <scheme val="minor"/>
      </rPr>
      <t xml:space="preserve"> Velocity |0,5| шар-гель</t>
    </r>
  </si>
  <si>
    <t>Идеально в магазине, ужасно в использовании</t>
  </si>
  <si>
    <t>Топ за свои деньги</t>
  </si>
  <si>
    <t>Лучшая из стирающихся, но никому не рекомендую</t>
  </si>
  <si>
    <t>Как повезет. Или как пилот или как всегда. Не оч резинка</t>
  </si>
  <si>
    <t>Идеально в магазине, пишет 2 страницы</t>
  </si>
  <si>
    <t>Скучно и стабильно, как всегда</t>
  </si>
  <si>
    <t>Пишет как пилот... первые 2 страницы</t>
  </si>
  <si>
    <t>Очень жестко</t>
  </si>
  <si>
    <t>Идеально?</t>
  </si>
  <si>
    <t>Ааа, понятно</t>
  </si>
  <si>
    <t>Привет из 80-х</t>
  </si>
  <si>
    <t>Дешевая гелевая, которая пишет</t>
  </si>
  <si>
    <t>Аккуратно, дешево, стабильно. Туго, придется ехать в Казахстан</t>
  </si>
  <si>
    <t>Пилот на минималках</t>
  </si>
  <si>
    <t>Металлическая клипса, но какой ценой</t>
  </si>
  <si>
    <t>Эволюционирует, но не туда</t>
  </si>
  <si>
    <t>Смотри выше</t>
  </si>
  <si>
    <t>Нот бэд</t>
  </si>
  <si>
    <t>Да, она стриается. Да, это пилот</t>
  </si>
  <si>
    <t>Я уже все сказал</t>
  </si>
  <si>
    <t>Не верю в результатаы, но они таковы каковы они есть</t>
  </si>
  <si>
    <t>Топовая гелевая, обхватить невозможно</t>
  </si>
  <si>
    <t>Идеально в магазине, хватает на неделю</t>
  </si>
  <si>
    <t>Стирающаяся ручка менее аккуратна, чем перо? Ага</t>
  </si>
  <si>
    <t>Отличный стержень, ужасный корпус</t>
  </si>
  <si>
    <t>КАК? Купите лучше гусиное перо</t>
  </si>
  <si>
    <t>Индия перегнала Россию, но не Японию</t>
  </si>
  <si>
    <t>Классика</t>
  </si>
  <si>
    <t>Как но проблем, но с пафосом</t>
  </si>
  <si>
    <t>Еричкраус могут делать ручки?</t>
  </si>
  <si>
    <t>Отстой</t>
  </si>
  <si>
    <t>Интересно, но мало</t>
  </si>
  <si>
    <t>Дешево и сердито</t>
  </si>
  <si>
    <t>Швейцария, даааа…</t>
  </si>
  <si>
    <t>Конкурент пилоту. В тесте не исписал до конца, количество страниц предположительно</t>
  </si>
  <si>
    <r>
      <rPr>
        <b/>
        <sz val="11"/>
        <color theme="1"/>
        <rFont val="Calibri"/>
        <family val="2"/>
        <charset val="204"/>
        <scheme val="minor"/>
      </rPr>
      <t>Penac</t>
    </r>
    <r>
      <rPr>
        <sz val="11"/>
        <color theme="1"/>
        <rFont val="Calibri"/>
        <family val="2"/>
        <scheme val="minor"/>
      </rPr>
      <t xml:space="preserve"> Stick Ball Crystal |0,7| шар-гель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</si>
</sst>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818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AC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BB12B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696B"/>
        <bgColor indexed="64"/>
      </patternFill>
    </fill>
  </fills>
  <borders count="3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/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 style="thick">
        <color theme="0"/>
      </top>
      <bottom style="thin">
        <color theme="0"/>
      </bottom>
      <diagonal/>
    </border>
    <border>
      <left/>
      <right style="thick">
        <color theme="0"/>
      </right>
      <top style="thick">
        <color theme="0"/>
      </top>
      <bottom style="thin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0"/>
      </bottom>
      <diagonal/>
    </border>
    <border>
      <left style="thick">
        <color theme="0"/>
      </left>
      <right/>
      <top style="thin">
        <color theme="0"/>
      </top>
      <bottom style="thick">
        <color theme="0"/>
      </bottom>
      <diagonal/>
    </border>
    <border>
      <left/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/>
      </left>
      <right style="thick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/>
      <top style="thick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n">
        <color theme="0" tint="-0.14996795556505021"/>
      </bottom>
      <diagonal/>
    </border>
    <border>
      <left style="thick">
        <color theme="0"/>
      </left>
      <right/>
      <top style="thin">
        <color theme="0"/>
      </top>
      <bottom/>
      <diagonal/>
    </border>
    <border>
      <left style="thick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ck">
        <color theme="0"/>
      </left>
      <right style="thick">
        <color theme="0"/>
      </right>
      <top style="thin">
        <color theme="0"/>
      </top>
      <bottom/>
      <diagonal/>
    </border>
    <border>
      <left style="thick">
        <color theme="0"/>
      </left>
      <right style="thick">
        <color theme="0"/>
      </right>
      <top style="thin">
        <color theme="0" tint="-0.14996795556505021"/>
      </top>
      <bottom/>
      <diagonal/>
    </border>
    <border>
      <left/>
      <right style="thick">
        <color theme="0"/>
      </right>
      <top style="thin">
        <color theme="0"/>
      </top>
      <bottom/>
      <diagonal/>
    </border>
    <border>
      <left style="thick">
        <color theme="0"/>
      </left>
      <right style="thick">
        <color theme="0"/>
      </right>
      <top/>
      <bottom style="thin">
        <color theme="0"/>
      </bottom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wrapText="1"/>
    </xf>
    <xf numFmtId="0" fontId="0" fillId="6" borderId="1" xfId="0" applyFill="1" applyBorder="1"/>
    <xf numFmtId="0" fontId="0" fillId="5" borderId="1" xfId="0" applyFill="1" applyBorder="1"/>
    <xf numFmtId="0" fontId="0" fillId="7" borderId="1" xfId="0" applyFill="1" applyBorder="1"/>
    <xf numFmtId="0" fontId="0" fillId="2" borderId="1" xfId="0" applyFill="1" applyBorder="1"/>
    <xf numFmtId="164" fontId="0" fillId="10" borderId="1" xfId="0" applyNumberFormat="1" applyFill="1" applyBorder="1"/>
    <xf numFmtId="164" fontId="0" fillId="10" borderId="2" xfId="0" applyNumberFormat="1" applyFill="1" applyBorder="1"/>
    <xf numFmtId="0" fontId="0" fillId="10" borderId="1" xfId="0" applyFill="1" applyBorder="1" applyAlignment="1">
      <alignment wrapText="1"/>
    </xf>
    <xf numFmtId="0" fontId="0" fillId="10" borderId="1" xfId="0" applyFill="1" applyBorder="1"/>
    <xf numFmtId="164" fontId="0" fillId="10" borderId="8" xfId="0" applyNumberFormat="1" applyFill="1" applyBorder="1"/>
    <xf numFmtId="0" fontId="7" fillId="11" borderId="1" xfId="0" applyFont="1" applyFill="1" applyBorder="1"/>
    <xf numFmtId="0" fontId="7" fillId="8" borderId="1" xfId="0" applyFont="1" applyFill="1" applyBorder="1"/>
    <xf numFmtId="164" fontId="7" fillId="12" borderId="6" xfId="0" applyNumberFormat="1" applyFont="1" applyFill="1" applyBorder="1"/>
    <xf numFmtId="0" fontId="6" fillId="13" borderId="2" xfId="0" applyFont="1" applyFill="1" applyBorder="1"/>
    <xf numFmtId="0" fontId="0" fillId="0" borderId="5" xfId="0" applyBorder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7" fillId="9" borderId="3" xfId="0" applyFont="1" applyFill="1" applyBorder="1"/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64" fontId="8" fillId="0" borderId="6" xfId="0" applyNumberFormat="1" applyFont="1" applyFill="1" applyBorder="1"/>
    <xf numFmtId="0" fontId="8" fillId="0" borderId="8" xfId="0" applyFont="1" applyFill="1" applyBorder="1"/>
    <xf numFmtId="0" fontId="8" fillId="0" borderId="1" xfId="0" applyFont="1" applyFill="1" applyBorder="1"/>
    <xf numFmtId="0" fontId="8" fillId="0" borderId="2" xfId="0" applyFont="1" applyFill="1" applyBorder="1"/>
    <xf numFmtId="2" fontId="8" fillId="0" borderId="6" xfId="0" applyNumberFormat="1" applyFont="1" applyFill="1" applyBorder="1"/>
    <xf numFmtId="16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0" fillId="10" borderId="10" xfId="0" applyFill="1" applyBorder="1" applyAlignment="1">
      <alignment wrapText="1"/>
    </xf>
    <xf numFmtId="0" fontId="0" fillId="10" borderId="11" xfId="0" applyFill="1" applyBorder="1" applyAlignment="1">
      <alignment wrapText="1"/>
    </xf>
    <xf numFmtId="0" fontId="0" fillId="10" borderId="12" xfId="0" applyFill="1" applyBorder="1" applyAlignment="1">
      <alignment wrapText="1"/>
    </xf>
    <xf numFmtId="2" fontId="8" fillId="0" borderId="13" xfId="0" applyNumberFormat="1" applyFont="1" applyFill="1" applyBorder="1"/>
    <xf numFmtId="0" fontId="8" fillId="0" borderId="16" xfId="0" applyFont="1" applyFill="1" applyBorder="1"/>
    <xf numFmtId="0" fontId="8" fillId="0" borderId="13" xfId="0" applyFont="1" applyFill="1" applyBorder="1"/>
    <xf numFmtId="0" fontId="0" fillId="0" borderId="13" xfId="0" applyBorder="1"/>
    <xf numFmtId="0" fontId="0" fillId="0" borderId="20" xfId="0" applyBorder="1"/>
    <xf numFmtId="0" fontId="8" fillId="0" borderId="20" xfId="0" applyFont="1" applyFill="1" applyBorder="1"/>
    <xf numFmtId="0" fontId="0" fillId="10" borderId="6" xfId="0" applyFill="1" applyBorder="1"/>
    <xf numFmtId="0" fontId="0" fillId="10" borderId="19" xfId="0" applyFill="1" applyBorder="1"/>
    <xf numFmtId="0" fontId="6" fillId="12" borderId="14" xfId="0" applyFont="1" applyFill="1" applyBorder="1" applyAlignment="1">
      <alignment wrapText="1"/>
    </xf>
    <xf numFmtId="0" fontId="0" fillId="10" borderId="23" xfId="0" applyFill="1" applyBorder="1" applyAlignment="1">
      <alignment wrapText="1"/>
    </xf>
    <xf numFmtId="0" fontId="0" fillId="10" borderId="24" xfId="0" applyFill="1" applyBorder="1" applyAlignment="1">
      <alignment wrapText="1"/>
    </xf>
    <xf numFmtId="0" fontId="4" fillId="2" borderId="16" xfId="0" applyFont="1" applyFill="1" applyBorder="1"/>
    <xf numFmtId="0" fontId="4" fillId="4" borderId="16" xfId="0" applyFont="1" applyFill="1" applyBorder="1"/>
    <xf numFmtId="0" fontId="5" fillId="4" borderId="16" xfId="0" applyFont="1" applyFill="1" applyBorder="1"/>
    <xf numFmtId="0" fontId="4" fillId="3" borderId="16" xfId="0" applyFont="1" applyFill="1" applyBorder="1"/>
    <xf numFmtId="0" fontId="6" fillId="12" borderId="16" xfId="0" applyFont="1" applyFill="1" applyBorder="1"/>
    <xf numFmtId="0" fontId="6" fillId="12" borderId="17" xfId="0" applyFont="1" applyFill="1" applyBorder="1" applyAlignment="1">
      <alignment wrapText="1"/>
    </xf>
    <xf numFmtId="0" fontId="0" fillId="10" borderId="11" xfId="0" applyFill="1" applyBorder="1"/>
    <xf numFmtId="0" fontId="0" fillId="10" borderId="25" xfId="0" applyFill="1" applyBorder="1"/>
    <xf numFmtId="0" fontId="0" fillId="10" borderId="25" xfId="0" applyFill="1" applyBorder="1" applyAlignment="1">
      <alignment wrapText="1"/>
    </xf>
    <xf numFmtId="0" fontId="0" fillId="10" borderId="26" xfId="0" applyFill="1" applyBorder="1"/>
    <xf numFmtId="0" fontId="6" fillId="12" borderId="19" xfId="0" applyFont="1" applyFill="1" applyBorder="1" applyAlignment="1">
      <alignment wrapText="1"/>
    </xf>
    <xf numFmtId="0" fontId="0" fillId="10" borderId="26" xfId="0" applyFill="1" applyBorder="1" applyAlignment="1">
      <alignment wrapText="1"/>
    </xf>
    <xf numFmtId="0" fontId="0" fillId="14" borderId="27" xfId="0" applyFill="1" applyBorder="1"/>
    <xf numFmtId="0" fontId="0" fillId="14" borderId="21" xfId="0" applyFill="1" applyBorder="1"/>
    <xf numFmtId="0" fontId="2" fillId="2" borderId="16" xfId="0" applyFont="1" applyFill="1" applyBorder="1"/>
    <xf numFmtId="0" fontId="2" fillId="3" borderId="16" xfId="0" applyFont="1" applyFill="1" applyBorder="1"/>
    <xf numFmtId="0" fontId="4" fillId="2" borderId="28" xfId="0" applyFont="1" applyFill="1" applyBorder="1"/>
    <xf numFmtId="0" fontId="8" fillId="0" borderId="29" xfId="0" applyFont="1" applyFill="1" applyBorder="1"/>
    <xf numFmtId="0" fontId="8" fillId="0" borderId="30" xfId="0" applyFont="1" applyFill="1" applyBorder="1"/>
    <xf numFmtId="0" fontId="8" fillId="0" borderId="31" xfId="0" applyFont="1" applyFill="1" applyBorder="1"/>
    <xf numFmtId="164" fontId="8" fillId="0" borderId="32" xfId="0" applyNumberFormat="1" applyFont="1" applyFill="1" applyBorder="1"/>
    <xf numFmtId="0" fontId="0" fillId="14" borderId="33" xfId="0" applyFill="1" applyBorder="1"/>
    <xf numFmtId="0" fontId="8" fillId="0" borderId="28" xfId="0" applyFont="1" applyFill="1" applyBorder="1"/>
    <xf numFmtId="0" fontId="0" fillId="0" borderId="34" xfId="0" applyBorder="1"/>
    <xf numFmtId="0" fontId="8" fillId="0" borderId="34" xfId="0" applyFont="1" applyFill="1" applyBorder="1"/>
    <xf numFmtId="2" fontId="8" fillId="0" borderId="34" xfId="0" applyNumberFormat="1" applyFont="1" applyFill="1" applyBorder="1"/>
    <xf numFmtId="2" fontId="8" fillId="0" borderId="32" xfId="0" applyNumberFormat="1" applyFont="1" applyFill="1" applyBorder="1"/>
    <xf numFmtId="0" fontId="0" fillId="10" borderId="35" xfId="0" applyFill="1" applyBorder="1"/>
    <xf numFmtId="0" fontId="3" fillId="2" borderId="1" xfId="0" applyFont="1" applyFill="1" applyBorder="1"/>
    <xf numFmtId="0" fontId="0" fillId="10" borderId="36" xfId="0" applyFill="1" applyBorder="1" applyAlignment="1">
      <alignment wrapText="1"/>
    </xf>
    <xf numFmtId="0" fontId="3" fillId="12" borderId="35" xfId="0" applyFont="1" applyFill="1" applyBorder="1" applyAlignment="1">
      <alignment wrapText="1"/>
    </xf>
    <xf numFmtId="0" fontId="0" fillId="10" borderId="35" xfId="0" applyFill="1" applyBorder="1" applyAlignment="1">
      <alignment wrapText="1"/>
    </xf>
    <xf numFmtId="0" fontId="8" fillId="0" borderId="6" xfId="0" applyFont="1" applyFill="1" applyBorder="1"/>
    <xf numFmtId="0" fontId="8" fillId="0" borderId="32" xfId="0" applyFont="1" applyFill="1" applyBorder="1"/>
    <xf numFmtId="0" fontId="0" fillId="14" borderId="6" xfId="0" applyFill="1" applyBorder="1"/>
    <xf numFmtId="0" fontId="0" fillId="0" borderId="6" xfId="0" applyBorder="1"/>
    <xf numFmtId="0" fontId="6" fillId="12" borderId="15" xfId="0" applyFont="1" applyFill="1" applyBorder="1" applyAlignment="1">
      <alignment wrapText="1"/>
    </xf>
    <xf numFmtId="2" fontId="8" fillId="0" borderId="37" xfId="0" applyNumberFormat="1" applyFont="1" applyFill="1" applyBorder="1"/>
    <xf numFmtId="0" fontId="6" fillId="12" borderId="18" xfId="0" applyFont="1" applyFill="1" applyBorder="1" applyAlignment="1">
      <alignment wrapText="1"/>
    </xf>
    <xf numFmtId="0" fontId="0" fillId="10" borderId="7" xfId="0" applyFill="1" applyBorder="1" applyAlignment="1">
      <alignment wrapText="1"/>
    </xf>
    <xf numFmtId="0" fontId="0" fillId="10" borderId="4" xfId="0" applyFill="1" applyBorder="1" applyAlignment="1">
      <alignment wrapText="1"/>
    </xf>
    <xf numFmtId="0" fontId="7" fillId="13" borderId="22" xfId="0" applyFont="1" applyFill="1" applyBorder="1" applyAlignment="1">
      <alignment wrapText="1"/>
    </xf>
    <xf numFmtId="0" fontId="7" fillId="13" borderId="19" xfId="0" applyFont="1" applyFill="1" applyBorder="1" applyAlignment="1">
      <alignment wrapText="1"/>
    </xf>
    <xf numFmtId="164" fontId="0" fillId="10" borderId="6" xfId="0" applyNumberFormat="1" applyFill="1" applyBorder="1"/>
    <xf numFmtId="164" fontId="8" fillId="10" borderId="8" xfId="0" applyNumberFormat="1" applyFont="1" applyFill="1" applyBorder="1"/>
    <xf numFmtId="164" fontId="7" fillId="13" borderId="6" xfId="0" applyNumberFormat="1" applyFont="1" applyFill="1" applyBorder="1"/>
    <xf numFmtId="2" fontId="7" fillId="12" borderId="13" xfId="0" applyNumberFormat="1" applyFont="1" applyFill="1" applyBorder="1"/>
    <xf numFmtId="0" fontId="1" fillId="2" borderId="1" xfId="0" applyFont="1" applyFill="1" applyBorder="1"/>
    <xf numFmtId="0" fontId="1" fillId="5" borderId="1" xfId="0" applyFont="1" applyFill="1" applyBorder="1"/>
    <xf numFmtId="0" fontId="1" fillId="15" borderId="1" xfId="0" applyFont="1" applyFill="1" applyBorder="1"/>
    <xf numFmtId="0" fontId="1" fillId="2" borderId="16" xfId="0" applyFont="1" applyFill="1" applyBorder="1"/>
    <xf numFmtId="164" fontId="0" fillId="10" borderId="9" xfId="0" applyNumberFormat="1" applyFill="1" applyBorder="1"/>
  </cellXfs>
  <cellStyles count="1">
    <cellStyle name="Обычный" xfId="0" builtinId="0"/>
  </cellStyles>
  <dxfs count="7">
    <dxf>
      <font>
        <color theme="0"/>
      </font>
      <fill>
        <patternFill>
          <bgColor rgb="FF00924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F8696B"/>
      <color rgb="FFF27900"/>
      <color rgb="FF00A046"/>
      <color rgb="FFF8BE7B"/>
      <color rgb="FF63BE7B"/>
      <color rgb="FF009E47"/>
      <color rgb="FF009242"/>
      <color rgb="FF00863D"/>
      <color rgb="FF009A46"/>
      <color rgb="FF007A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tabSelected="1" zoomScaleNormal="100" workbookViewId="0">
      <selection activeCell="E19" sqref="E19"/>
    </sheetView>
  </sheetViews>
  <sheetFormatPr defaultRowHeight="15" x14ac:dyDescent="0.25"/>
  <cols>
    <col min="1" max="1" width="37.85546875" customWidth="1"/>
    <col min="2" max="11" width="10.7109375" customWidth="1"/>
    <col min="12" max="12" width="8.5703125" customWidth="1"/>
    <col min="13" max="13" width="10.28515625" customWidth="1"/>
    <col min="14" max="14" width="10" customWidth="1"/>
    <col min="15" max="15" width="8.85546875" customWidth="1"/>
    <col min="16" max="16" width="8.7109375" customWidth="1"/>
    <col min="17" max="17" width="11.5703125" customWidth="1"/>
    <col min="18" max="18" width="15.7109375" customWidth="1"/>
    <col min="19" max="19" width="81.7109375" customWidth="1"/>
  </cols>
  <sheetData>
    <row r="1" spans="1:30" ht="47.25" customHeight="1" thickTop="1" x14ac:dyDescent="0.25">
      <c r="A1" s="39" t="s">
        <v>50</v>
      </c>
      <c r="B1" s="28" t="s">
        <v>43</v>
      </c>
      <c r="C1" s="40" t="s">
        <v>39</v>
      </c>
      <c r="D1" s="40" t="s">
        <v>44</v>
      </c>
      <c r="E1" s="40" t="s">
        <v>45</v>
      </c>
      <c r="F1" s="40" t="s">
        <v>40</v>
      </c>
      <c r="G1" s="40" t="s">
        <v>41</v>
      </c>
      <c r="H1" s="41" t="s">
        <v>46</v>
      </c>
      <c r="I1" s="41" t="s">
        <v>9</v>
      </c>
      <c r="J1" s="72" t="s">
        <v>67</v>
      </c>
      <c r="K1" s="69"/>
      <c r="L1" s="73" t="s">
        <v>72</v>
      </c>
      <c r="M1" s="71" t="s">
        <v>63</v>
      </c>
      <c r="N1" s="41" t="s">
        <v>65</v>
      </c>
      <c r="O1" s="81" t="s">
        <v>47</v>
      </c>
      <c r="P1" s="82" t="s">
        <v>48</v>
      </c>
      <c r="Q1" s="83" t="s">
        <v>59</v>
      </c>
      <c r="R1" s="78" t="s">
        <v>62</v>
      </c>
      <c r="U1" s="35"/>
      <c r="AD1" s="1"/>
    </row>
    <row r="2" spans="1:30" x14ac:dyDescent="0.25">
      <c r="A2" s="56" t="s">
        <v>10</v>
      </c>
      <c r="B2" s="22">
        <v>3.5</v>
      </c>
      <c r="C2" s="23">
        <v>3</v>
      </c>
      <c r="D2" s="23">
        <v>3</v>
      </c>
      <c r="E2" s="23">
        <v>3.5</v>
      </c>
      <c r="F2" s="23">
        <v>3</v>
      </c>
      <c r="G2" s="23">
        <v>3</v>
      </c>
      <c r="H2" s="24">
        <v>4.5</v>
      </c>
      <c r="I2" s="24">
        <v>2</v>
      </c>
      <c r="J2" s="21">
        <f>IF(OR(B2=2,C2=2,D2=2,E2=2,F2=2,G2=2,H2=2),2,SUM(B2:I2)/8)</f>
        <v>3.1875</v>
      </c>
      <c r="K2" s="54"/>
      <c r="L2" s="74">
        <v>13</v>
      </c>
      <c r="M2" s="32">
        <v>1</v>
      </c>
      <c r="N2" s="34">
        <v>36</v>
      </c>
      <c r="O2" s="32">
        <f>N2-M2+1</f>
        <v>36</v>
      </c>
      <c r="P2" s="33">
        <f>O2*6</f>
        <v>216</v>
      </c>
      <c r="Q2" s="25">
        <f>L2/O2</f>
        <v>0.3611111111111111</v>
      </c>
      <c r="R2" s="31">
        <f>1/(Q2/(J2^2))</f>
        <v>28.135817307692307</v>
      </c>
      <c r="S2" t="s">
        <v>78</v>
      </c>
      <c r="U2" s="36"/>
    </row>
    <row r="3" spans="1:30" x14ac:dyDescent="0.25">
      <c r="A3" s="42" t="s">
        <v>11</v>
      </c>
      <c r="B3" s="22">
        <v>3.5</v>
      </c>
      <c r="C3" s="23">
        <v>3.5</v>
      </c>
      <c r="D3" s="23">
        <v>3</v>
      </c>
      <c r="E3" s="23">
        <v>3</v>
      </c>
      <c r="F3" s="23">
        <v>3</v>
      </c>
      <c r="G3" s="23">
        <v>4</v>
      </c>
      <c r="H3" s="24">
        <v>4.5</v>
      </c>
      <c r="I3" s="24">
        <v>4.5</v>
      </c>
      <c r="J3" s="21">
        <f t="shared" ref="J3:J8" si="0">IF(OR(B3=2,C3=2,D3=2,E3=2,F3=2,G3=2,H3=2),2,SUM(B3:I3)/8)</f>
        <v>3.625</v>
      </c>
      <c r="K3" s="55"/>
      <c r="L3" s="74">
        <v>6</v>
      </c>
      <c r="M3" s="32">
        <v>36</v>
      </c>
      <c r="N3" s="34">
        <v>116</v>
      </c>
      <c r="O3" s="32">
        <f t="shared" ref="O3:O38" si="1">N3-M3+1</f>
        <v>81</v>
      </c>
      <c r="P3" s="33">
        <f t="shared" ref="P3:P33" si="2">O3*6</f>
        <v>486</v>
      </c>
      <c r="Q3" s="25">
        <f t="shared" ref="Q3:Q32" si="3">L3/O3</f>
        <v>7.407407407407407E-2</v>
      </c>
      <c r="R3" s="31">
        <f t="shared" ref="R3:R38" si="4">1/(Q3/(2^J3))</f>
        <v>166.55876914405764</v>
      </c>
      <c r="S3" t="s">
        <v>79</v>
      </c>
      <c r="U3" s="36"/>
    </row>
    <row r="4" spans="1:30" x14ac:dyDescent="0.25">
      <c r="A4" s="42" t="s">
        <v>12</v>
      </c>
      <c r="B4" s="22">
        <v>4</v>
      </c>
      <c r="C4" s="23">
        <v>3</v>
      </c>
      <c r="D4" s="23">
        <v>3</v>
      </c>
      <c r="E4" s="23">
        <v>4</v>
      </c>
      <c r="F4" s="23">
        <v>3</v>
      </c>
      <c r="G4" s="23">
        <v>2.5</v>
      </c>
      <c r="H4" s="24">
        <v>3</v>
      </c>
      <c r="I4" s="24">
        <v>2</v>
      </c>
      <c r="J4" s="21">
        <f t="shared" si="0"/>
        <v>3.0625</v>
      </c>
      <c r="K4" s="55"/>
      <c r="L4" s="74">
        <v>33</v>
      </c>
      <c r="M4" s="32">
        <v>116</v>
      </c>
      <c r="N4" s="34">
        <v>158</v>
      </c>
      <c r="O4" s="32">
        <f t="shared" si="1"/>
        <v>43</v>
      </c>
      <c r="P4" s="33">
        <f t="shared" si="2"/>
        <v>258</v>
      </c>
      <c r="Q4" s="25">
        <f t="shared" si="3"/>
        <v>0.76744186046511631</v>
      </c>
      <c r="R4" s="31">
        <f t="shared" si="4"/>
        <v>10.88576306530395</v>
      </c>
      <c r="S4" t="s">
        <v>80</v>
      </c>
      <c r="U4" s="36"/>
    </row>
    <row r="5" spans="1:30" x14ac:dyDescent="0.25">
      <c r="A5" s="42" t="s">
        <v>13</v>
      </c>
      <c r="B5" s="22">
        <v>3.5</v>
      </c>
      <c r="C5" s="23">
        <v>4.5</v>
      </c>
      <c r="D5" s="23">
        <v>4</v>
      </c>
      <c r="E5" s="23">
        <v>3.5</v>
      </c>
      <c r="F5" s="23">
        <v>3</v>
      </c>
      <c r="G5" s="23">
        <v>4.5</v>
      </c>
      <c r="H5" s="24">
        <v>4.5</v>
      </c>
      <c r="I5" s="24">
        <v>2</v>
      </c>
      <c r="J5" s="21">
        <f t="shared" si="0"/>
        <v>3.6875</v>
      </c>
      <c r="K5" s="55"/>
      <c r="L5" s="74">
        <v>25</v>
      </c>
      <c r="M5" s="32">
        <v>158</v>
      </c>
      <c r="N5" s="34">
        <v>198</v>
      </c>
      <c r="O5" s="32">
        <f t="shared" si="1"/>
        <v>41</v>
      </c>
      <c r="P5" s="33">
        <f t="shared" si="2"/>
        <v>246</v>
      </c>
      <c r="Q5" s="25">
        <f t="shared" si="3"/>
        <v>0.6097560975609756</v>
      </c>
      <c r="R5" s="31">
        <f t="shared" si="4"/>
        <v>21.129633155174211</v>
      </c>
      <c r="S5" t="s">
        <v>81</v>
      </c>
      <c r="U5" s="36"/>
    </row>
    <row r="6" spans="1:30" x14ac:dyDescent="0.25">
      <c r="A6" s="42" t="s">
        <v>14</v>
      </c>
      <c r="B6" s="22">
        <v>3.5</v>
      </c>
      <c r="C6" s="23">
        <v>3.5</v>
      </c>
      <c r="D6" s="23">
        <v>5</v>
      </c>
      <c r="E6" s="23">
        <v>3</v>
      </c>
      <c r="F6" s="23">
        <v>3</v>
      </c>
      <c r="G6" s="23">
        <v>4</v>
      </c>
      <c r="H6" s="24">
        <v>4</v>
      </c>
      <c r="I6" s="24">
        <v>2</v>
      </c>
      <c r="J6" s="21">
        <f t="shared" si="0"/>
        <v>3.5</v>
      </c>
      <c r="K6" s="55"/>
      <c r="L6" s="74">
        <v>84</v>
      </c>
      <c r="M6" s="32">
        <v>199</v>
      </c>
      <c r="N6" s="34">
        <v>205</v>
      </c>
      <c r="O6" s="32">
        <f t="shared" si="1"/>
        <v>7</v>
      </c>
      <c r="P6" s="33">
        <f t="shared" si="2"/>
        <v>42</v>
      </c>
      <c r="Q6" s="25">
        <f t="shared" si="3"/>
        <v>12</v>
      </c>
      <c r="R6" s="31">
        <f t="shared" si="4"/>
        <v>0.94280904158206325</v>
      </c>
      <c r="S6" t="s">
        <v>82</v>
      </c>
      <c r="U6" s="36"/>
    </row>
    <row r="7" spans="1:30" x14ac:dyDescent="0.25">
      <c r="A7" s="42" t="s">
        <v>15</v>
      </c>
      <c r="B7" s="22">
        <v>4</v>
      </c>
      <c r="C7" s="23">
        <v>5</v>
      </c>
      <c r="D7" s="23">
        <v>5</v>
      </c>
      <c r="E7" s="23">
        <v>4.5</v>
      </c>
      <c r="F7" s="23">
        <v>5</v>
      </c>
      <c r="G7" s="23">
        <v>4.5</v>
      </c>
      <c r="H7" s="24">
        <v>4</v>
      </c>
      <c r="I7" s="24">
        <v>4.5</v>
      </c>
      <c r="J7" s="21">
        <f t="shared" si="0"/>
        <v>4.5625</v>
      </c>
      <c r="K7" s="55"/>
      <c r="L7" s="74">
        <v>34</v>
      </c>
      <c r="M7" s="32">
        <v>205</v>
      </c>
      <c r="N7" s="34">
        <v>297</v>
      </c>
      <c r="O7" s="32">
        <f t="shared" si="1"/>
        <v>93</v>
      </c>
      <c r="P7" s="33">
        <f t="shared" si="2"/>
        <v>558</v>
      </c>
      <c r="Q7" s="25">
        <f t="shared" si="3"/>
        <v>0.36559139784946237</v>
      </c>
      <c r="R7" s="31">
        <f t="shared" si="4"/>
        <v>64.632861916411031</v>
      </c>
      <c r="S7" t="s">
        <v>83</v>
      </c>
      <c r="U7" s="36"/>
    </row>
    <row r="8" spans="1:30" x14ac:dyDescent="0.25">
      <c r="A8" s="42" t="s">
        <v>16</v>
      </c>
      <c r="B8" s="22">
        <v>3.5</v>
      </c>
      <c r="C8" s="23">
        <v>4</v>
      </c>
      <c r="D8" s="23">
        <v>3.5</v>
      </c>
      <c r="E8" s="23">
        <v>4</v>
      </c>
      <c r="F8" s="23">
        <v>3</v>
      </c>
      <c r="G8" s="23">
        <v>4</v>
      </c>
      <c r="H8" s="24">
        <v>4</v>
      </c>
      <c r="I8" s="24">
        <v>2</v>
      </c>
      <c r="J8" s="21">
        <f t="shared" si="0"/>
        <v>3.5</v>
      </c>
      <c r="K8" s="55"/>
      <c r="L8" s="74">
        <v>36</v>
      </c>
      <c r="M8" s="32">
        <v>297</v>
      </c>
      <c r="N8" s="34">
        <v>298</v>
      </c>
      <c r="O8" s="32">
        <f t="shared" si="1"/>
        <v>2</v>
      </c>
      <c r="P8" s="33">
        <f t="shared" si="2"/>
        <v>12</v>
      </c>
      <c r="Q8" s="25">
        <f t="shared" si="3"/>
        <v>18</v>
      </c>
      <c r="R8" s="31">
        <f t="shared" si="4"/>
        <v>0.62853936105470887</v>
      </c>
      <c r="S8" t="s">
        <v>84</v>
      </c>
      <c r="U8" s="36"/>
    </row>
    <row r="9" spans="1:30" x14ac:dyDescent="0.25">
      <c r="A9" s="42" t="s">
        <v>17</v>
      </c>
      <c r="B9" s="22">
        <v>3.5</v>
      </c>
      <c r="C9" s="23">
        <v>2</v>
      </c>
      <c r="D9" s="23">
        <v>3</v>
      </c>
      <c r="E9" s="23">
        <v>3</v>
      </c>
      <c r="F9" s="23">
        <v>3</v>
      </c>
      <c r="G9" s="23">
        <v>2</v>
      </c>
      <c r="H9" s="24">
        <v>4</v>
      </c>
      <c r="I9" s="24">
        <v>2</v>
      </c>
      <c r="J9" s="21">
        <f>IF(OR(B9=2,C9=2,D9=2,E9=2,F9=2,G9=2,H9=2),2,SUM(B9:I9)/8)</f>
        <v>2</v>
      </c>
      <c r="K9" s="55"/>
      <c r="L9" s="74">
        <v>17</v>
      </c>
      <c r="M9" s="32">
        <v>298</v>
      </c>
      <c r="N9" s="34">
        <v>299</v>
      </c>
      <c r="O9" s="32">
        <f t="shared" si="1"/>
        <v>2</v>
      </c>
      <c r="P9" s="33">
        <f t="shared" si="2"/>
        <v>12</v>
      </c>
      <c r="Q9" s="25">
        <f t="shared" si="3"/>
        <v>8.5</v>
      </c>
      <c r="R9" s="31">
        <f t="shared" si="4"/>
        <v>0.47058823529411764</v>
      </c>
      <c r="S9" t="s">
        <v>85</v>
      </c>
      <c r="U9" s="36"/>
    </row>
    <row r="10" spans="1:30" x14ac:dyDescent="0.25">
      <c r="A10" s="42" t="s">
        <v>18</v>
      </c>
      <c r="B10" s="22">
        <v>5</v>
      </c>
      <c r="C10" s="23">
        <v>5</v>
      </c>
      <c r="D10" s="23">
        <v>4</v>
      </c>
      <c r="E10" s="23">
        <v>5</v>
      </c>
      <c r="F10" s="23">
        <v>5</v>
      </c>
      <c r="G10" s="23">
        <v>5</v>
      </c>
      <c r="H10" s="24">
        <v>5</v>
      </c>
      <c r="I10" s="24">
        <v>2</v>
      </c>
      <c r="J10" s="21">
        <f t="shared" ref="J10:J32" si="5">IF(OR(B10=2,C10=2,D10=2,E10=2,F10=2,G10=2,H10=2),2,SUM(B10:I10)/8)</f>
        <v>4.5</v>
      </c>
      <c r="K10" s="55"/>
      <c r="L10" s="74">
        <f>119/2</f>
        <v>59.5</v>
      </c>
      <c r="M10" s="32">
        <v>299</v>
      </c>
      <c r="N10" s="34">
        <v>309</v>
      </c>
      <c r="O10" s="32">
        <f t="shared" si="1"/>
        <v>11</v>
      </c>
      <c r="P10" s="33">
        <f t="shared" si="2"/>
        <v>66</v>
      </c>
      <c r="Q10" s="25">
        <f t="shared" si="3"/>
        <v>5.4090909090909092</v>
      </c>
      <c r="R10" s="31">
        <f t="shared" si="4"/>
        <v>4.1832199492044486</v>
      </c>
      <c r="S10" t="s">
        <v>86</v>
      </c>
      <c r="U10" s="36"/>
    </row>
    <row r="11" spans="1:30" x14ac:dyDescent="0.25">
      <c r="A11" s="42" t="s">
        <v>19</v>
      </c>
      <c r="B11" s="22">
        <v>5</v>
      </c>
      <c r="C11" s="23">
        <v>5</v>
      </c>
      <c r="D11" s="23">
        <v>4</v>
      </c>
      <c r="E11" s="23">
        <v>5</v>
      </c>
      <c r="F11" s="23">
        <v>5</v>
      </c>
      <c r="G11" s="23">
        <v>5</v>
      </c>
      <c r="H11" s="24">
        <v>5</v>
      </c>
      <c r="I11" s="24">
        <v>2</v>
      </c>
      <c r="J11" s="21">
        <f t="shared" si="5"/>
        <v>4.5</v>
      </c>
      <c r="K11" s="55"/>
      <c r="L11" s="74">
        <f>119/2</f>
        <v>59.5</v>
      </c>
      <c r="M11" s="32">
        <v>309</v>
      </c>
      <c r="N11" s="34">
        <v>311</v>
      </c>
      <c r="O11" s="32">
        <f t="shared" si="1"/>
        <v>3</v>
      </c>
      <c r="P11" s="33">
        <f t="shared" si="2"/>
        <v>18</v>
      </c>
      <c r="Q11" s="25">
        <f t="shared" si="3"/>
        <v>19.833333333333332</v>
      </c>
      <c r="R11" s="31">
        <f t="shared" si="4"/>
        <v>1.1408781679648499</v>
      </c>
      <c r="S11" t="s">
        <v>87</v>
      </c>
      <c r="U11" s="36"/>
    </row>
    <row r="12" spans="1:30" x14ac:dyDescent="0.25">
      <c r="A12" s="42" t="s">
        <v>20</v>
      </c>
      <c r="B12" s="22">
        <v>3.5</v>
      </c>
      <c r="C12" s="23">
        <v>5</v>
      </c>
      <c r="D12" s="23">
        <v>3</v>
      </c>
      <c r="E12" s="23">
        <v>3</v>
      </c>
      <c r="F12" s="23">
        <v>3</v>
      </c>
      <c r="G12" s="23">
        <v>4.5</v>
      </c>
      <c r="H12" s="24">
        <v>4.5</v>
      </c>
      <c r="I12" s="24">
        <v>2</v>
      </c>
      <c r="J12" s="21">
        <f t="shared" si="5"/>
        <v>3.5625</v>
      </c>
      <c r="K12" s="55"/>
      <c r="L12" s="74">
        <v>43</v>
      </c>
      <c r="M12" s="32">
        <v>311</v>
      </c>
      <c r="N12" s="34">
        <v>323</v>
      </c>
      <c r="O12" s="32">
        <f t="shared" si="1"/>
        <v>13</v>
      </c>
      <c r="P12" s="33">
        <f t="shared" si="2"/>
        <v>78</v>
      </c>
      <c r="Q12" s="25">
        <f t="shared" si="3"/>
        <v>3.3076923076923075</v>
      </c>
      <c r="R12" s="31">
        <f t="shared" si="4"/>
        <v>3.571858585528092</v>
      </c>
      <c r="S12" t="s">
        <v>88</v>
      </c>
      <c r="U12" s="36"/>
    </row>
    <row r="13" spans="1:30" x14ac:dyDescent="0.25">
      <c r="A13" s="42" t="s">
        <v>21</v>
      </c>
      <c r="B13" s="22">
        <v>5</v>
      </c>
      <c r="C13" s="23">
        <v>4</v>
      </c>
      <c r="D13" s="23">
        <v>3.5</v>
      </c>
      <c r="E13" s="23">
        <v>2.5</v>
      </c>
      <c r="F13" s="23">
        <v>3</v>
      </c>
      <c r="G13" s="23">
        <v>3</v>
      </c>
      <c r="H13" s="24">
        <v>5</v>
      </c>
      <c r="I13" s="24">
        <v>4.5</v>
      </c>
      <c r="J13" s="21">
        <f t="shared" si="5"/>
        <v>3.8125</v>
      </c>
      <c r="K13" s="55"/>
      <c r="L13" s="74">
        <v>16</v>
      </c>
      <c r="M13" s="32">
        <v>323</v>
      </c>
      <c r="N13" s="34">
        <v>333</v>
      </c>
      <c r="O13" s="32">
        <f t="shared" si="1"/>
        <v>11</v>
      </c>
      <c r="P13" s="33">
        <f t="shared" si="2"/>
        <v>66</v>
      </c>
      <c r="Q13" s="25">
        <f t="shared" si="3"/>
        <v>1.4545454545454546</v>
      </c>
      <c r="R13" s="31">
        <f t="shared" si="4"/>
        <v>9.6593868820531466</v>
      </c>
      <c r="S13" t="s">
        <v>89</v>
      </c>
      <c r="U13" s="36"/>
    </row>
    <row r="14" spans="1:30" x14ac:dyDescent="0.25">
      <c r="A14" s="43" t="s">
        <v>22</v>
      </c>
      <c r="B14" s="22">
        <v>3</v>
      </c>
      <c r="C14" s="23">
        <v>5</v>
      </c>
      <c r="D14" s="23">
        <v>3.5</v>
      </c>
      <c r="E14" s="23">
        <v>4</v>
      </c>
      <c r="F14" s="23">
        <v>3</v>
      </c>
      <c r="G14" s="23">
        <v>5</v>
      </c>
      <c r="H14" s="24">
        <v>4.5</v>
      </c>
      <c r="I14" s="24">
        <v>2</v>
      </c>
      <c r="J14" s="21">
        <f t="shared" si="5"/>
        <v>3.75</v>
      </c>
      <c r="K14" s="55"/>
      <c r="L14" s="74">
        <v>9</v>
      </c>
      <c r="M14" s="32">
        <v>333</v>
      </c>
      <c r="N14" s="34">
        <v>432</v>
      </c>
      <c r="O14" s="32">
        <f t="shared" si="1"/>
        <v>100</v>
      </c>
      <c r="P14" s="33">
        <f t="shared" si="2"/>
        <v>600</v>
      </c>
      <c r="Q14" s="25">
        <f t="shared" si="3"/>
        <v>0.09</v>
      </c>
      <c r="R14" s="31">
        <f t="shared" si="4"/>
        <v>149.49269604510479</v>
      </c>
      <c r="S14" t="s">
        <v>90</v>
      </c>
      <c r="U14" s="36"/>
    </row>
    <row r="15" spans="1:30" x14ac:dyDescent="0.25">
      <c r="A15" s="42" t="s">
        <v>23</v>
      </c>
      <c r="B15" s="22">
        <v>3.5</v>
      </c>
      <c r="C15" s="23">
        <v>5</v>
      </c>
      <c r="D15" s="23">
        <v>4.5</v>
      </c>
      <c r="E15" s="23">
        <v>4.5</v>
      </c>
      <c r="F15" s="23">
        <v>3</v>
      </c>
      <c r="G15" s="23">
        <v>4.5</v>
      </c>
      <c r="H15" s="24">
        <v>4</v>
      </c>
      <c r="I15" s="24">
        <v>4.5</v>
      </c>
      <c r="J15" s="21">
        <f t="shared" si="5"/>
        <v>4.1875</v>
      </c>
      <c r="K15" s="55"/>
      <c r="L15" s="74">
        <v>50</v>
      </c>
      <c r="M15" s="32">
        <v>432</v>
      </c>
      <c r="N15" s="34">
        <v>572</v>
      </c>
      <c r="O15" s="32">
        <f t="shared" si="1"/>
        <v>141</v>
      </c>
      <c r="P15" s="33">
        <f t="shared" si="2"/>
        <v>846</v>
      </c>
      <c r="Q15" s="25">
        <f t="shared" si="3"/>
        <v>0.3546099290780142</v>
      </c>
      <c r="R15" s="31">
        <f t="shared" si="4"/>
        <v>51.382143200221911</v>
      </c>
      <c r="S15" t="s">
        <v>91</v>
      </c>
      <c r="U15" s="36"/>
    </row>
    <row r="16" spans="1:30" x14ac:dyDescent="0.25">
      <c r="A16" s="42" t="s">
        <v>24</v>
      </c>
      <c r="B16" s="22">
        <v>5</v>
      </c>
      <c r="C16" s="23">
        <v>3.5</v>
      </c>
      <c r="D16" s="23">
        <v>4</v>
      </c>
      <c r="E16" s="23">
        <v>3</v>
      </c>
      <c r="F16" s="23">
        <v>3</v>
      </c>
      <c r="G16" s="23">
        <v>4.5</v>
      </c>
      <c r="H16" s="24">
        <v>5</v>
      </c>
      <c r="I16" s="24">
        <v>2</v>
      </c>
      <c r="J16" s="21">
        <f t="shared" si="5"/>
        <v>3.75</v>
      </c>
      <c r="K16" s="55"/>
      <c r="L16" s="74">
        <v>77</v>
      </c>
      <c r="M16" s="32">
        <v>572</v>
      </c>
      <c r="N16" s="34">
        <v>587</v>
      </c>
      <c r="O16" s="32">
        <f t="shared" si="1"/>
        <v>16</v>
      </c>
      <c r="P16" s="33">
        <f t="shared" si="2"/>
        <v>96</v>
      </c>
      <c r="Q16" s="25">
        <f t="shared" si="3"/>
        <v>4.8125</v>
      </c>
      <c r="R16" s="31">
        <f t="shared" si="4"/>
        <v>2.7957075624019598</v>
      </c>
      <c r="S16" t="s">
        <v>92</v>
      </c>
      <c r="U16" s="36"/>
    </row>
    <row r="17" spans="1:21" x14ac:dyDescent="0.25">
      <c r="A17" s="92" t="s">
        <v>25</v>
      </c>
      <c r="B17" s="22">
        <v>4.5</v>
      </c>
      <c r="C17" s="23">
        <v>5</v>
      </c>
      <c r="D17" s="23">
        <v>3.5</v>
      </c>
      <c r="E17" s="23">
        <v>3</v>
      </c>
      <c r="F17" s="23">
        <v>3</v>
      </c>
      <c r="G17" s="23">
        <v>3</v>
      </c>
      <c r="H17" s="24">
        <v>5</v>
      </c>
      <c r="I17" s="24">
        <v>2</v>
      </c>
      <c r="J17" s="21">
        <f t="shared" si="5"/>
        <v>3.625</v>
      </c>
      <c r="K17" s="55"/>
      <c r="L17" s="74">
        <v>32</v>
      </c>
      <c r="M17" s="32">
        <v>587</v>
      </c>
      <c r="N17" s="34">
        <v>599</v>
      </c>
      <c r="O17" s="32">
        <f t="shared" si="1"/>
        <v>13</v>
      </c>
      <c r="P17" s="33">
        <f t="shared" si="2"/>
        <v>78</v>
      </c>
      <c r="Q17" s="25">
        <f t="shared" si="3"/>
        <v>2.4615384615384617</v>
      </c>
      <c r="R17" s="31">
        <f t="shared" si="4"/>
        <v>5.0121851825758084</v>
      </c>
      <c r="S17" t="s">
        <v>93</v>
      </c>
      <c r="U17" s="36"/>
    </row>
    <row r="18" spans="1:21" x14ac:dyDescent="0.25">
      <c r="A18" s="42" t="s">
        <v>26</v>
      </c>
      <c r="B18" s="22">
        <v>3.5</v>
      </c>
      <c r="C18" s="23">
        <v>3.5</v>
      </c>
      <c r="D18" s="23">
        <v>5</v>
      </c>
      <c r="E18" s="23">
        <v>3</v>
      </c>
      <c r="F18" s="23">
        <v>3</v>
      </c>
      <c r="G18" s="23">
        <v>4</v>
      </c>
      <c r="H18" s="24">
        <v>4</v>
      </c>
      <c r="I18" s="24">
        <v>2</v>
      </c>
      <c r="J18" s="21">
        <f t="shared" si="5"/>
        <v>3.5</v>
      </c>
      <c r="K18" s="55"/>
      <c r="L18" s="74">
        <v>84</v>
      </c>
      <c r="M18" s="32">
        <v>599</v>
      </c>
      <c r="N18" s="34">
        <v>603</v>
      </c>
      <c r="O18" s="32">
        <f t="shared" si="1"/>
        <v>5</v>
      </c>
      <c r="P18" s="33">
        <f t="shared" si="2"/>
        <v>30</v>
      </c>
      <c r="Q18" s="25">
        <f t="shared" si="3"/>
        <v>16.8</v>
      </c>
      <c r="R18" s="31">
        <f t="shared" si="4"/>
        <v>0.67343502970147373</v>
      </c>
      <c r="S18" t="s">
        <v>94</v>
      </c>
      <c r="U18" s="36"/>
    </row>
    <row r="19" spans="1:21" x14ac:dyDescent="0.25">
      <c r="A19" s="42" t="s">
        <v>27</v>
      </c>
      <c r="B19" s="22">
        <v>3.5</v>
      </c>
      <c r="C19" s="23">
        <v>4</v>
      </c>
      <c r="D19" s="23">
        <v>3.5</v>
      </c>
      <c r="E19" s="23">
        <v>4</v>
      </c>
      <c r="F19" s="23">
        <v>3</v>
      </c>
      <c r="G19" s="23">
        <v>4</v>
      </c>
      <c r="H19" s="24">
        <v>4</v>
      </c>
      <c r="I19" s="24">
        <v>2</v>
      </c>
      <c r="J19" s="21">
        <f t="shared" si="5"/>
        <v>3.5</v>
      </c>
      <c r="K19" s="55"/>
      <c r="L19" s="74">
        <v>39</v>
      </c>
      <c r="M19" s="32">
        <v>603</v>
      </c>
      <c r="N19" s="34">
        <v>610</v>
      </c>
      <c r="O19" s="32">
        <f t="shared" si="1"/>
        <v>8</v>
      </c>
      <c r="P19" s="33">
        <f t="shared" si="2"/>
        <v>48</v>
      </c>
      <c r="Q19" s="25">
        <f t="shared" si="3"/>
        <v>4.875</v>
      </c>
      <c r="R19" s="31">
        <f t="shared" si="4"/>
        <v>2.3207607177404634</v>
      </c>
      <c r="S19" t="s">
        <v>94</v>
      </c>
      <c r="U19" s="36"/>
    </row>
    <row r="20" spans="1:21" x14ac:dyDescent="0.25">
      <c r="A20" s="42" t="s">
        <v>28</v>
      </c>
      <c r="B20" s="22">
        <v>4.5</v>
      </c>
      <c r="C20" s="23">
        <v>3.5</v>
      </c>
      <c r="D20" s="23">
        <v>3.5</v>
      </c>
      <c r="E20" s="23">
        <v>3</v>
      </c>
      <c r="F20" s="23">
        <v>3</v>
      </c>
      <c r="G20" s="23">
        <v>3.5</v>
      </c>
      <c r="H20" s="24">
        <v>4.5</v>
      </c>
      <c r="I20" s="24">
        <v>4.5</v>
      </c>
      <c r="J20" s="21">
        <f t="shared" si="5"/>
        <v>3.75</v>
      </c>
      <c r="K20" s="55"/>
      <c r="L20" s="74">
        <v>13</v>
      </c>
      <c r="M20" s="32">
        <v>610</v>
      </c>
      <c r="N20" s="34">
        <v>683</v>
      </c>
      <c r="O20" s="32">
        <f t="shared" si="1"/>
        <v>74</v>
      </c>
      <c r="P20" s="33">
        <f t="shared" si="2"/>
        <v>444</v>
      </c>
      <c r="Q20" s="25">
        <f t="shared" si="3"/>
        <v>0.17567567567567569</v>
      </c>
      <c r="R20" s="31">
        <f t="shared" si="4"/>
        <v>76.586258127722914</v>
      </c>
      <c r="S20" t="s">
        <v>95</v>
      </c>
      <c r="U20" s="36"/>
    </row>
    <row r="21" spans="1:21" x14ac:dyDescent="0.25">
      <c r="A21" s="42" t="s">
        <v>29</v>
      </c>
      <c r="B21" s="22">
        <v>3.5</v>
      </c>
      <c r="C21" s="23">
        <v>4.5</v>
      </c>
      <c r="D21" s="23">
        <v>3.5</v>
      </c>
      <c r="E21" s="23">
        <v>3.5</v>
      </c>
      <c r="F21" s="23">
        <v>3</v>
      </c>
      <c r="G21" s="23">
        <v>4.5</v>
      </c>
      <c r="H21" s="24">
        <v>4.5</v>
      </c>
      <c r="I21" s="24">
        <v>3</v>
      </c>
      <c r="J21" s="21">
        <f t="shared" si="5"/>
        <v>3.75</v>
      </c>
      <c r="K21" s="55"/>
      <c r="L21" s="74">
        <v>24</v>
      </c>
      <c r="M21" s="32">
        <v>683</v>
      </c>
      <c r="N21" s="34">
        <v>791</v>
      </c>
      <c r="O21" s="32">
        <f t="shared" si="1"/>
        <v>109</v>
      </c>
      <c r="P21" s="33">
        <f t="shared" si="2"/>
        <v>654</v>
      </c>
      <c r="Q21" s="25">
        <f t="shared" si="3"/>
        <v>0.22018348623853212</v>
      </c>
      <c r="R21" s="31">
        <f t="shared" si="4"/>
        <v>61.105139508436586</v>
      </c>
      <c r="S21" t="s">
        <v>94</v>
      </c>
      <c r="U21" s="36"/>
    </row>
    <row r="22" spans="1:21" x14ac:dyDescent="0.25">
      <c r="A22" s="42" t="s">
        <v>30</v>
      </c>
      <c r="B22" s="22">
        <v>5</v>
      </c>
      <c r="C22" s="23">
        <v>4.5</v>
      </c>
      <c r="D22" s="23">
        <v>5</v>
      </c>
      <c r="E22" s="23">
        <v>4.5</v>
      </c>
      <c r="F22" s="23">
        <v>3</v>
      </c>
      <c r="G22" s="23">
        <v>3</v>
      </c>
      <c r="H22" s="24">
        <v>4.5</v>
      </c>
      <c r="I22" s="24">
        <v>3.5</v>
      </c>
      <c r="J22" s="21">
        <f t="shared" si="5"/>
        <v>4.125</v>
      </c>
      <c r="K22" s="55"/>
      <c r="L22" s="74">
        <v>199</v>
      </c>
      <c r="M22" s="32">
        <v>791</v>
      </c>
      <c r="N22" s="34">
        <v>805</v>
      </c>
      <c r="O22" s="32">
        <f t="shared" si="1"/>
        <v>15</v>
      </c>
      <c r="P22" s="33">
        <f t="shared" si="2"/>
        <v>90</v>
      </c>
      <c r="Q22" s="25">
        <f t="shared" si="3"/>
        <v>13.266666666666667</v>
      </c>
      <c r="R22" s="31">
        <f t="shared" si="4"/>
        <v>1.3151852052244308</v>
      </c>
      <c r="S22" t="s">
        <v>96</v>
      </c>
      <c r="U22" s="36"/>
    </row>
    <row r="23" spans="1:21" x14ac:dyDescent="0.25">
      <c r="A23" s="42" t="s">
        <v>31</v>
      </c>
      <c r="B23" s="22">
        <v>4</v>
      </c>
      <c r="C23" s="23">
        <v>3.5</v>
      </c>
      <c r="D23" s="23">
        <v>3</v>
      </c>
      <c r="E23" s="23">
        <v>3</v>
      </c>
      <c r="F23" s="23">
        <v>3</v>
      </c>
      <c r="G23" s="23">
        <v>4.5</v>
      </c>
      <c r="H23" s="24">
        <v>4.5</v>
      </c>
      <c r="I23" s="24">
        <v>2</v>
      </c>
      <c r="J23" s="21">
        <f t="shared" si="5"/>
        <v>3.4375</v>
      </c>
      <c r="K23" s="55"/>
      <c r="L23" s="74">
        <v>13</v>
      </c>
      <c r="M23" s="32">
        <v>805</v>
      </c>
      <c r="N23" s="34">
        <v>867</v>
      </c>
      <c r="O23" s="32">
        <f t="shared" si="1"/>
        <v>63</v>
      </c>
      <c r="P23" s="33">
        <f t="shared" si="2"/>
        <v>378</v>
      </c>
      <c r="Q23" s="25">
        <f t="shared" si="3"/>
        <v>0.20634920634920634</v>
      </c>
      <c r="R23" s="31">
        <f t="shared" si="4"/>
        <v>52.503445819707217</v>
      </c>
      <c r="S23" t="s">
        <v>97</v>
      </c>
      <c r="U23" s="36"/>
    </row>
    <row r="24" spans="1:21" x14ac:dyDescent="0.25">
      <c r="A24" s="44" t="s">
        <v>70</v>
      </c>
      <c r="B24" s="22">
        <v>4</v>
      </c>
      <c r="C24" s="23">
        <v>4.5</v>
      </c>
      <c r="D24" s="23">
        <v>3.5</v>
      </c>
      <c r="E24" s="23">
        <v>3.5</v>
      </c>
      <c r="F24" s="23">
        <v>3.5</v>
      </c>
      <c r="G24" s="23">
        <v>3.5</v>
      </c>
      <c r="H24" s="24">
        <v>4</v>
      </c>
      <c r="I24" s="24">
        <v>3</v>
      </c>
      <c r="J24" s="21">
        <f t="shared" si="5"/>
        <v>3.6875</v>
      </c>
      <c r="K24" s="55"/>
      <c r="L24" s="74">
        <v>15</v>
      </c>
      <c r="M24" s="32">
        <v>867</v>
      </c>
      <c r="N24" s="34">
        <v>909</v>
      </c>
      <c r="O24" s="32">
        <f t="shared" si="1"/>
        <v>43</v>
      </c>
      <c r="P24" s="33">
        <f t="shared" si="2"/>
        <v>258</v>
      </c>
      <c r="Q24" s="25">
        <f t="shared" si="3"/>
        <v>0.34883720930232559</v>
      </c>
      <c r="R24" s="31">
        <f t="shared" si="4"/>
        <v>36.933911612702886</v>
      </c>
      <c r="S24" t="s">
        <v>98</v>
      </c>
      <c r="U24" s="36"/>
    </row>
    <row r="25" spans="1:21" x14ac:dyDescent="0.25">
      <c r="A25" s="57" t="s">
        <v>32</v>
      </c>
      <c r="B25" s="22">
        <v>5</v>
      </c>
      <c r="C25" s="23">
        <v>4.5</v>
      </c>
      <c r="D25" s="23">
        <v>3.5</v>
      </c>
      <c r="E25" s="23">
        <v>4.5</v>
      </c>
      <c r="F25" s="23">
        <v>5</v>
      </c>
      <c r="G25" s="23">
        <v>2.5</v>
      </c>
      <c r="H25" s="24">
        <v>5</v>
      </c>
      <c r="I25" s="24">
        <v>4</v>
      </c>
      <c r="J25" s="21">
        <f t="shared" si="5"/>
        <v>4.25</v>
      </c>
      <c r="K25" s="55"/>
      <c r="L25" s="74">
        <v>172</v>
      </c>
      <c r="M25" s="32">
        <v>909</v>
      </c>
      <c r="N25" s="34">
        <v>944</v>
      </c>
      <c r="O25" s="32">
        <f t="shared" si="1"/>
        <v>36</v>
      </c>
      <c r="P25" s="33">
        <f t="shared" si="2"/>
        <v>216</v>
      </c>
      <c r="Q25" s="25">
        <f t="shared" si="3"/>
        <v>4.7777777777777777</v>
      </c>
      <c r="R25" s="31">
        <f t="shared" si="4"/>
        <v>3.982461036288182</v>
      </c>
      <c r="S25" t="s">
        <v>99</v>
      </c>
      <c r="U25" s="36"/>
    </row>
    <row r="26" spans="1:21" x14ac:dyDescent="0.25">
      <c r="A26" s="57" t="s">
        <v>33</v>
      </c>
      <c r="B26" s="22">
        <v>4.5</v>
      </c>
      <c r="C26" s="23">
        <v>3.5</v>
      </c>
      <c r="D26" s="23">
        <v>5</v>
      </c>
      <c r="E26" s="23">
        <v>3.5</v>
      </c>
      <c r="F26" s="23">
        <v>5</v>
      </c>
      <c r="G26" s="23">
        <v>4.5</v>
      </c>
      <c r="H26" s="24">
        <v>5</v>
      </c>
      <c r="I26" s="24">
        <v>2</v>
      </c>
      <c r="J26" s="21">
        <f t="shared" si="5"/>
        <v>4.125</v>
      </c>
      <c r="K26" s="55"/>
      <c r="L26" s="74">
        <v>69</v>
      </c>
      <c r="M26" s="32">
        <v>944</v>
      </c>
      <c r="N26" s="34">
        <v>961</v>
      </c>
      <c r="O26" s="32">
        <f t="shared" si="1"/>
        <v>18</v>
      </c>
      <c r="P26" s="33">
        <f t="shared" si="2"/>
        <v>108</v>
      </c>
      <c r="Q26" s="25">
        <f t="shared" si="3"/>
        <v>3.8333333333333335</v>
      </c>
      <c r="R26" s="31">
        <f t="shared" si="4"/>
        <v>4.551684449385422</v>
      </c>
      <c r="S26" t="s">
        <v>100</v>
      </c>
      <c r="U26" s="36"/>
    </row>
    <row r="27" spans="1:21" x14ac:dyDescent="0.25">
      <c r="A27" s="45" t="s">
        <v>34</v>
      </c>
      <c r="B27" s="22">
        <v>4</v>
      </c>
      <c r="C27" s="23">
        <v>2.5</v>
      </c>
      <c r="D27" s="23">
        <v>3.5</v>
      </c>
      <c r="E27" s="23">
        <v>4.5</v>
      </c>
      <c r="F27" s="23">
        <v>3.5</v>
      </c>
      <c r="G27" s="23">
        <v>3.5</v>
      </c>
      <c r="H27" s="24">
        <v>5</v>
      </c>
      <c r="I27" s="24">
        <v>4.5</v>
      </c>
      <c r="J27" s="21">
        <f t="shared" si="5"/>
        <v>3.875</v>
      </c>
      <c r="K27" s="55"/>
      <c r="L27" s="74">
        <v>65</v>
      </c>
      <c r="M27" s="32">
        <v>961</v>
      </c>
      <c r="N27" s="34">
        <v>973</v>
      </c>
      <c r="O27" s="32">
        <f t="shared" si="1"/>
        <v>13</v>
      </c>
      <c r="P27" s="33">
        <f t="shared" si="2"/>
        <v>78</v>
      </c>
      <c r="Q27" s="25">
        <f t="shared" si="3"/>
        <v>5</v>
      </c>
      <c r="R27" s="31">
        <f t="shared" si="4"/>
        <v>2.9344129382549484</v>
      </c>
      <c r="S27" t="s">
        <v>101</v>
      </c>
      <c r="U27" s="36"/>
    </row>
    <row r="28" spans="1:21" x14ac:dyDescent="0.25">
      <c r="A28" s="57" t="s">
        <v>35</v>
      </c>
      <c r="B28" s="22">
        <v>3.5</v>
      </c>
      <c r="C28" s="23">
        <v>5</v>
      </c>
      <c r="D28" s="23">
        <v>2.5</v>
      </c>
      <c r="E28" s="23">
        <v>3.5</v>
      </c>
      <c r="F28" s="23">
        <v>3</v>
      </c>
      <c r="G28" s="23">
        <v>3.5</v>
      </c>
      <c r="H28" s="24">
        <v>5</v>
      </c>
      <c r="I28" s="24">
        <v>4</v>
      </c>
      <c r="J28" s="21">
        <f t="shared" si="5"/>
        <v>3.75</v>
      </c>
      <c r="K28" s="55"/>
      <c r="L28" s="74">
        <v>130</v>
      </c>
      <c r="M28" s="32">
        <v>973</v>
      </c>
      <c r="N28" s="34">
        <v>992</v>
      </c>
      <c r="O28" s="32">
        <f t="shared" si="1"/>
        <v>20</v>
      </c>
      <c r="P28" s="33">
        <f t="shared" si="2"/>
        <v>120</v>
      </c>
      <c r="Q28" s="25">
        <f t="shared" si="3"/>
        <v>6.5</v>
      </c>
      <c r="R28" s="31">
        <f t="shared" si="4"/>
        <v>2.0698988683168356</v>
      </c>
      <c r="S28" t="s">
        <v>102</v>
      </c>
      <c r="U28" s="36"/>
    </row>
    <row r="29" spans="1:21" x14ac:dyDescent="0.25">
      <c r="A29" s="57" t="s">
        <v>71</v>
      </c>
      <c r="B29" s="22">
        <v>4.5</v>
      </c>
      <c r="C29" s="23">
        <v>2</v>
      </c>
      <c r="D29" s="23">
        <v>2.5</v>
      </c>
      <c r="E29" s="23">
        <v>3.5</v>
      </c>
      <c r="F29" s="23">
        <v>2.5</v>
      </c>
      <c r="G29" s="23">
        <v>2</v>
      </c>
      <c r="H29" s="24">
        <v>3.5</v>
      </c>
      <c r="I29" s="24">
        <v>2</v>
      </c>
      <c r="J29" s="21">
        <f t="shared" si="5"/>
        <v>2</v>
      </c>
      <c r="K29" s="55"/>
      <c r="L29" s="74">
        <v>139</v>
      </c>
      <c r="M29" s="32">
        <v>992</v>
      </c>
      <c r="N29" s="34">
        <v>994</v>
      </c>
      <c r="O29" s="32">
        <f t="shared" si="1"/>
        <v>3</v>
      </c>
      <c r="P29" s="33">
        <f t="shared" si="2"/>
        <v>18</v>
      </c>
      <c r="Q29" s="25">
        <f t="shared" si="3"/>
        <v>46.333333333333336</v>
      </c>
      <c r="R29" s="31">
        <f t="shared" si="4"/>
        <v>8.6330935251798552E-2</v>
      </c>
      <c r="S29" t="s">
        <v>103</v>
      </c>
      <c r="U29" s="36"/>
    </row>
    <row r="30" spans="1:21" x14ac:dyDescent="0.25">
      <c r="A30" s="45" t="s">
        <v>36</v>
      </c>
      <c r="B30" s="22">
        <v>4.5</v>
      </c>
      <c r="C30" s="23">
        <v>2</v>
      </c>
      <c r="D30" s="23">
        <v>4</v>
      </c>
      <c r="E30" s="23">
        <v>4.5</v>
      </c>
      <c r="F30" s="23">
        <v>3</v>
      </c>
      <c r="G30" s="23">
        <v>3</v>
      </c>
      <c r="H30" s="24">
        <v>3</v>
      </c>
      <c r="I30" s="24">
        <v>2</v>
      </c>
      <c r="J30" s="21">
        <f t="shared" si="5"/>
        <v>2</v>
      </c>
      <c r="K30" s="55"/>
      <c r="L30" s="74">
        <v>49</v>
      </c>
      <c r="M30" s="32">
        <v>995</v>
      </c>
      <c r="N30" s="34">
        <v>1026</v>
      </c>
      <c r="O30" s="32">
        <f t="shared" si="1"/>
        <v>32</v>
      </c>
      <c r="P30" s="33">
        <f t="shared" si="2"/>
        <v>192</v>
      </c>
      <c r="Q30" s="25">
        <f t="shared" si="3"/>
        <v>1.53125</v>
      </c>
      <c r="R30" s="31">
        <f t="shared" si="4"/>
        <v>2.6122448979591835</v>
      </c>
      <c r="S30" t="s">
        <v>104</v>
      </c>
      <c r="U30" s="36"/>
    </row>
    <row r="31" spans="1:21" x14ac:dyDescent="0.25">
      <c r="A31" s="58" t="s">
        <v>37</v>
      </c>
      <c r="B31" s="59">
        <v>4</v>
      </c>
      <c r="C31" s="60">
        <v>5</v>
      </c>
      <c r="D31" s="60">
        <v>4.5</v>
      </c>
      <c r="E31" s="60">
        <v>5</v>
      </c>
      <c r="F31" s="60">
        <v>3</v>
      </c>
      <c r="G31" s="60">
        <v>4.5</v>
      </c>
      <c r="H31" s="61">
        <v>4</v>
      </c>
      <c r="I31" s="61">
        <v>4.5</v>
      </c>
      <c r="J31" s="62">
        <f t="shared" si="5"/>
        <v>4.3125</v>
      </c>
      <c r="K31" s="63"/>
      <c r="L31" s="75">
        <v>43</v>
      </c>
      <c r="M31" s="64">
        <v>1026</v>
      </c>
      <c r="N31" s="65">
        <v>1147</v>
      </c>
      <c r="O31" s="64">
        <f>N31-M31+1-1+26</f>
        <v>147</v>
      </c>
      <c r="P31" s="66">
        <f t="shared" si="2"/>
        <v>882</v>
      </c>
      <c r="Q31" s="68">
        <f t="shared" si="3"/>
        <v>0.29251700680272108</v>
      </c>
      <c r="R31" s="67">
        <f t="shared" si="4"/>
        <v>67.92673427899615</v>
      </c>
      <c r="S31" t="s">
        <v>105</v>
      </c>
      <c r="U31" s="36"/>
    </row>
    <row r="32" spans="1:21" ht="15" customHeight="1" x14ac:dyDescent="0.25">
      <c r="A32" s="70" t="s">
        <v>61</v>
      </c>
      <c r="B32" s="23">
        <v>5</v>
      </c>
      <c r="C32" s="23">
        <v>3</v>
      </c>
      <c r="D32" s="23">
        <v>4.5</v>
      </c>
      <c r="E32" s="23">
        <v>4</v>
      </c>
      <c r="F32" s="23">
        <v>3</v>
      </c>
      <c r="G32" s="23">
        <v>2.5</v>
      </c>
      <c r="H32" s="23">
        <v>3</v>
      </c>
      <c r="I32" s="24">
        <v>4</v>
      </c>
      <c r="J32" s="21">
        <f t="shared" si="5"/>
        <v>3.625</v>
      </c>
      <c r="K32" s="76"/>
      <c r="L32" s="77">
        <f>75/6</f>
        <v>12.5</v>
      </c>
      <c r="M32" s="32">
        <v>1147</v>
      </c>
      <c r="N32" s="34">
        <v>1168</v>
      </c>
      <c r="O32" s="32">
        <f t="shared" si="1"/>
        <v>22</v>
      </c>
      <c r="P32" s="33">
        <f t="shared" si="2"/>
        <v>132</v>
      </c>
      <c r="Q32" s="25">
        <f>L32/O32</f>
        <v>0.56818181818181823</v>
      </c>
      <c r="R32" s="79">
        <f t="shared" si="4"/>
        <v>21.714328421743808</v>
      </c>
      <c r="S32" t="s">
        <v>106</v>
      </c>
    </row>
    <row r="33" spans="1:19" ht="15" customHeight="1" x14ac:dyDescent="0.25">
      <c r="A33" s="91" t="s">
        <v>73</v>
      </c>
      <c r="B33" s="23">
        <v>4.5</v>
      </c>
      <c r="C33" s="23">
        <v>5</v>
      </c>
      <c r="D33" s="23">
        <v>3</v>
      </c>
      <c r="E33" s="23">
        <v>3</v>
      </c>
      <c r="F33" s="23">
        <v>3</v>
      </c>
      <c r="G33" s="23">
        <v>4.5</v>
      </c>
      <c r="H33" s="23">
        <v>5</v>
      </c>
      <c r="I33" s="24">
        <v>3</v>
      </c>
      <c r="J33" s="21">
        <f t="shared" ref="J33:J38" si="6">IF(OR(B33=2,C33=2,D33=2,E33=2,F33=2,G33=2,H33=2),2,SUM(B33:I33)/8)</f>
        <v>3.875</v>
      </c>
      <c r="K33" s="76"/>
      <c r="L33" s="77">
        <v>35</v>
      </c>
      <c r="M33" s="32">
        <v>1168</v>
      </c>
      <c r="N33" s="34">
        <v>1189</v>
      </c>
      <c r="O33" s="32">
        <f t="shared" si="1"/>
        <v>22</v>
      </c>
      <c r="P33" s="33">
        <f>O33*6</f>
        <v>132</v>
      </c>
      <c r="Q33" s="25">
        <f t="shared" ref="Q33:Q38" si="7">L33/O33</f>
        <v>1.5909090909090908</v>
      </c>
      <c r="R33" s="79">
        <f t="shared" si="4"/>
        <v>9.2224406630869797</v>
      </c>
      <c r="S33" t="s">
        <v>107</v>
      </c>
    </row>
    <row r="34" spans="1:19" ht="15" customHeight="1" x14ac:dyDescent="0.25">
      <c r="A34" s="91" t="s">
        <v>74</v>
      </c>
      <c r="B34" s="23">
        <v>3.5</v>
      </c>
      <c r="C34" s="23">
        <v>2</v>
      </c>
      <c r="D34" s="23">
        <v>3</v>
      </c>
      <c r="E34" s="23">
        <v>3</v>
      </c>
      <c r="F34" s="23">
        <v>3</v>
      </c>
      <c r="G34" s="23">
        <v>3</v>
      </c>
      <c r="H34" s="23">
        <v>5</v>
      </c>
      <c r="I34" s="24">
        <v>5</v>
      </c>
      <c r="J34" s="21">
        <f t="shared" si="6"/>
        <v>2</v>
      </c>
      <c r="K34" s="76"/>
      <c r="L34" s="77">
        <v>42</v>
      </c>
      <c r="M34" s="32">
        <v>1189</v>
      </c>
      <c r="N34" s="34">
        <v>1208</v>
      </c>
      <c r="O34" s="32">
        <f>N34-M34+1</f>
        <v>20</v>
      </c>
      <c r="P34" s="33">
        <f t="shared" ref="P34:P38" si="8">O34*6</f>
        <v>120</v>
      </c>
      <c r="Q34" s="25">
        <f t="shared" si="7"/>
        <v>2.1</v>
      </c>
      <c r="R34" s="79">
        <f t="shared" si="4"/>
        <v>1.9047619047619047</v>
      </c>
      <c r="S34" t="s">
        <v>108</v>
      </c>
    </row>
    <row r="35" spans="1:19" ht="15" customHeight="1" x14ac:dyDescent="0.25">
      <c r="A35" s="90" t="s">
        <v>75</v>
      </c>
      <c r="B35" s="23">
        <v>5</v>
      </c>
      <c r="C35" s="23">
        <v>5</v>
      </c>
      <c r="D35" s="23">
        <v>4.5</v>
      </c>
      <c r="E35" s="23">
        <v>3.5</v>
      </c>
      <c r="F35" s="23">
        <v>3</v>
      </c>
      <c r="G35" s="23">
        <v>4.5</v>
      </c>
      <c r="H35" s="23">
        <v>5</v>
      </c>
      <c r="I35" s="24">
        <v>2</v>
      </c>
      <c r="J35" s="21">
        <f t="shared" si="6"/>
        <v>4.0625</v>
      </c>
      <c r="K35" s="76"/>
      <c r="L35" s="77">
        <v>33</v>
      </c>
      <c r="M35" s="32">
        <v>1208</v>
      </c>
      <c r="N35" s="34">
        <v>1243</v>
      </c>
      <c r="O35" s="32">
        <f>N35-M35+1</f>
        <v>36</v>
      </c>
      <c r="P35" s="33">
        <f t="shared" si="8"/>
        <v>216</v>
      </c>
      <c r="Q35" s="25">
        <f t="shared" si="7"/>
        <v>0.91666666666666663</v>
      </c>
      <c r="R35" s="79">
        <f t="shared" si="4"/>
        <v>18.227324202369406</v>
      </c>
      <c r="S35" t="s">
        <v>109</v>
      </c>
    </row>
    <row r="36" spans="1:19" ht="15" customHeight="1" x14ac:dyDescent="0.25">
      <c r="A36" s="90" t="s">
        <v>76</v>
      </c>
      <c r="B36" s="23">
        <v>3</v>
      </c>
      <c r="C36" s="23">
        <v>4.5</v>
      </c>
      <c r="D36" s="23">
        <v>3.5</v>
      </c>
      <c r="E36" s="23">
        <v>3</v>
      </c>
      <c r="F36" s="23">
        <v>3</v>
      </c>
      <c r="G36" s="23">
        <v>5</v>
      </c>
      <c r="H36" s="23">
        <v>4</v>
      </c>
      <c r="I36" s="24">
        <v>2</v>
      </c>
      <c r="J36" s="21">
        <f t="shared" si="6"/>
        <v>3.5</v>
      </c>
      <c r="K36" s="76"/>
      <c r="L36" s="77">
        <v>19</v>
      </c>
      <c r="M36" s="32">
        <v>1243</v>
      </c>
      <c r="N36" s="34">
        <v>1315</v>
      </c>
      <c r="O36" s="32">
        <f t="shared" si="1"/>
        <v>73</v>
      </c>
      <c r="P36" s="33">
        <f t="shared" si="8"/>
        <v>438</v>
      </c>
      <c r="Q36" s="25">
        <f t="shared" si="7"/>
        <v>0.26027397260273971</v>
      </c>
      <c r="R36" s="79">
        <f t="shared" si="4"/>
        <v>43.468458969783555</v>
      </c>
      <c r="S36" t="s">
        <v>110</v>
      </c>
    </row>
    <row r="37" spans="1:19" ht="15" customHeight="1" x14ac:dyDescent="0.25">
      <c r="A37" s="89" t="s">
        <v>77</v>
      </c>
      <c r="B37" s="23">
        <v>4.5</v>
      </c>
      <c r="C37" s="23">
        <v>5</v>
      </c>
      <c r="D37" s="23">
        <v>3.5</v>
      </c>
      <c r="E37" s="23">
        <v>3.5</v>
      </c>
      <c r="F37" s="23">
        <v>5</v>
      </c>
      <c r="G37" s="23">
        <v>3.5</v>
      </c>
      <c r="H37" s="23">
        <v>3</v>
      </c>
      <c r="I37" s="24">
        <v>2</v>
      </c>
      <c r="J37" s="21">
        <f t="shared" si="6"/>
        <v>3.75</v>
      </c>
      <c r="K37" s="76"/>
      <c r="L37" s="77">
        <v>84</v>
      </c>
      <c r="M37" s="32">
        <v>1315</v>
      </c>
      <c r="N37" s="34">
        <v>1378</v>
      </c>
      <c r="O37" s="32">
        <f t="shared" si="1"/>
        <v>64</v>
      </c>
      <c r="P37" s="33">
        <f t="shared" si="8"/>
        <v>384</v>
      </c>
      <c r="Q37" s="25">
        <f t="shared" si="7"/>
        <v>1.3125</v>
      </c>
      <c r="R37" s="79">
        <f t="shared" si="4"/>
        <v>10.250927728807186</v>
      </c>
      <c r="S37" t="s">
        <v>111</v>
      </c>
    </row>
    <row r="38" spans="1:19" ht="15" customHeight="1" x14ac:dyDescent="0.25">
      <c r="A38" s="89" t="s">
        <v>113</v>
      </c>
      <c r="B38" s="23">
        <v>4.5</v>
      </c>
      <c r="C38" s="23">
        <v>5</v>
      </c>
      <c r="D38" s="23">
        <v>4</v>
      </c>
      <c r="E38" s="23">
        <v>5</v>
      </c>
      <c r="F38" s="23">
        <v>3</v>
      </c>
      <c r="G38" s="23">
        <v>4.5</v>
      </c>
      <c r="H38" s="23">
        <v>5</v>
      </c>
      <c r="I38" s="24">
        <v>5</v>
      </c>
      <c r="J38" s="21">
        <f t="shared" si="6"/>
        <v>4.5</v>
      </c>
      <c r="K38" s="76"/>
      <c r="L38" s="77">
        <v>66</v>
      </c>
      <c r="M38" s="32">
        <v>1378</v>
      </c>
      <c r="N38" s="34">
        <v>1440</v>
      </c>
      <c r="O38" s="32">
        <f>N38-M38+1+60</f>
        <v>123</v>
      </c>
      <c r="P38" s="33">
        <f t="shared" si="8"/>
        <v>738</v>
      </c>
      <c r="Q38" s="25">
        <f t="shared" si="7"/>
        <v>0.53658536585365857</v>
      </c>
      <c r="R38" s="79">
        <f t="shared" si="4"/>
        <v>42.169277132579552</v>
      </c>
      <c r="S38" t="s">
        <v>112</v>
      </c>
    </row>
    <row r="39" spans="1:19" x14ac:dyDescent="0.25">
      <c r="A39" s="46" t="s">
        <v>38</v>
      </c>
      <c r="B39" s="10">
        <f>SUM(B2:B32)/31</f>
        <v>4.080645161290323</v>
      </c>
      <c r="C39" s="6">
        <f>SUM(C2:C32)/31</f>
        <v>3.9193548387096775</v>
      </c>
      <c r="D39" s="6">
        <f>SUM(D2:D32)/31</f>
        <v>3.7580645161290325</v>
      </c>
      <c r="E39" s="6">
        <f>SUM(E2:E32)/31</f>
        <v>3.7419354838709675</v>
      </c>
      <c r="F39" s="6">
        <f>SUM(F2:F32)/31</f>
        <v>3.338709677419355</v>
      </c>
      <c r="G39" s="6">
        <f>SUM(G2:G32)/31</f>
        <v>3.7419354838709675</v>
      </c>
      <c r="H39" s="7">
        <f>SUM(H2:H32)/31</f>
        <v>4.32258064516129</v>
      </c>
      <c r="I39" s="7">
        <f>SUM(I2:I32)/31</f>
        <v>2.870967741935484</v>
      </c>
      <c r="J39" s="13">
        <f>SUM(J2:J32)/31</f>
        <v>3.629032258064516</v>
      </c>
      <c r="K39" s="37"/>
      <c r="L39" s="85">
        <f>SUM(L2:L32)/31</f>
        <v>53.564516129032256</v>
      </c>
      <c r="M39" s="10">
        <f>SUM(M2:M32)/31</f>
        <v>560.67741935483866</v>
      </c>
      <c r="N39" s="93">
        <f>SUM(N2:N32)/31</f>
        <v>598.25806451612902</v>
      </c>
      <c r="O39" s="86">
        <f>N39-M39+1</f>
        <v>38.580645161290363</v>
      </c>
      <c r="P39" s="7">
        <f>SUM(P2:P32)/31</f>
        <v>236.32258064516128</v>
      </c>
      <c r="Q39" s="87">
        <f>SUM(Q2:Q32)/31</f>
        <v>5.907431950000019</v>
      </c>
      <c r="R39" s="88">
        <f>Q39/J39</f>
        <v>1.6278256928888941</v>
      </c>
    </row>
    <row r="40" spans="1:19" ht="46.5" customHeight="1" thickBot="1" x14ac:dyDescent="0.3">
      <c r="A40" s="47" t="s">
        <v>0</v>
      </c>
      <c r="B40" s="48" t="s">
        <v>1</v>
      </c>
      <c r="C40" s="50" t="s">
        <v>68</v>
      </c>
      <c r="D40" s="49" t="s">
        <v>2</v>
      </c>
      <c r="E40" s="49" t="s">
        <v>3</v>
      </c>
      <c r="F40" s="50" t="s">
        <v>49</v>
      </c>
      <c r="G40" s="50" t="s">
        <v>69</v>
      </c>
      <c r="H40" s="51" t="s">
        <v>5</v>
      </c>
      <c r="I40" s="53" t="s">
        <v>4</v>
      </c>
      <c r="J40" s="52" t="s">
        <v>60</v>
      </c>
      <c r="K40" s="38"/>
      <c r="L40" s="38" t="s">
        <v>6</v>
      </c>
      <c r="M40" s="29" t="s">
        <v>66</v>
      </c>
      <c r="N40" s="30" t="s">
        <v>64</v>
      </c>
      <c r="O40" s="29" t="s">
        <v>8</v>
      </c>
      <c r="P40" s="53" t="s">
        <v>7</v>
      </c>
      <c r="Q40" s="84" t="s">
        <v>42</v>
      </c>
      <c r="R40" s="80" t="s">
        <v>62</v>
      </c>
    </row>
    <row r="41" spans="1:19" ht="15.75" thickTop="1" x14ac:dyDescent="0.25"/>
    <row r="42" spans="1:19" x14ac:dyDescent="0.25">
      <c r="A42" s="14" t="s">
        <v>58</v>
      </c>
      <c r="B42" s="15"/>
    </row>
    <row r="43" spans="1:19" x14ac:dyDescent="0.25">
      <c r="A43" s="9" t="s">
        <v>52</v>
      </c>
      <c r="B43" s="18">
        <v>5</v>
      </c>
      <c r="C43" s="18">
        <v>5</v>
      </c>
      <c r="D43" s="18">
        <v>5</v>
      </c>
      <c r="E43" s="18">
        <v>5</v>
      </c>
      <c r="F43" s="18">
        <v>5</v>
      </c>
      <c r="G43" s="18">
        <v>5</v>
      </c>
      <c r="H43" s="18">
        <v>5</v>
      </c>
      <c r="I43" s="18">
        <v>5</v>
      </c>
      <c r="J43" s="26">
        <f>MIN(B43:I43)</f>
        <v>5</v>
      </c>
      <c r="K43" s="27"/>
      <c r="L43" s="20"/>
      <c r="M43" s="20"/>
      <c r="N43" s="20"/>
      <c r="O43" s="16"/>
    </row>
    <row r="44" spans="1:19" x14ac:dyDescent="0.25">
      <c r="A44" s="9" t="s">
        <v>53</v>
      </c>
      <c r="B44" s="4">
        <v>4.5</v>
      </c>
      <c r="C44" s="4">
        <v>4.5</v>
      </c>
      <c r="D44" s="4">
        <v>4.5</v>
      </c>
      <c r="E44" s="4">
        <v>4.5</v>
      </c>
      <c r="F44" s="4">
        <v>4.5</v>
      </c>
      <c r="G44" s="4">
        <v>4.5</v>
      </c>
      <c r="H44" s="4">
        <v>4.5</v>
      </c>
      <c r="I44" s="4">
        <v>4.5</v>
      </c>
      <c r="J44" s="17"/>
      <c r="K44" s="17"/>
      <c r="L44" s="19"/>
      <c r="M44" s="19"/>
      <c r="N44" s="17"/>
      <c r="O44" s="16"/>
    </row>
    <row r="45" spans="1:19" x14ac:dyDescent="0.25">
      <c r="A45" s="8" t="s">
        <v>51</v>
      </c>
      <c r="B45" s="5">
        <v>4</v>
      </c>
      <c r="C45" s="5">
        <v>4</v>
      </c>
      <c r="D45" s="5">
        <v>4</v>
      </c>
      <c r="E45" s="5">
        <v>4</v>
      </c>
      <c r="F45" s="5">
        <v>4</v>
      </c>
      <c r="G45" s="5">
        <v>4</v>
      </c>
      <c r="H45" s="5">
        <v>4</v>
      </c>
      <c r="I45" s="5">
        <v>4</v>
      </c>
      <c r="J45" s="17"/>
      <c r="K45" s="17"/>
      <c r="L45" s="19"/>
      <c r="M45" s="19"/>
      <c r="N45" s="19"/>
      <c r="O45" s="16"/>
    </row>
    <row r="46" spans="1:19" x14ac:dyDescent="0.25">
      <c r="A46" s="8" t="s">
        <v>54</v>
      </c>
      <c r="B46" s="2">
        <v>3.5</v>
      </c>
      <c r="C46" s="2">
        <v>3.5</v>
      </c>
      <c r="D46" s="2">
        <v>3.5</v>
      </c>
      <c r="E46" s="2">
        <v>3.5</v>
      </c>
      <c r="F46" s="2">
        <v>3.5</v>
      </c>
      <c r="G46" s="2">
        <v>3.5</v>
      </c>
      <c r="H46" s="2">
        <v>3.5</v>
      </c>
      <c r="I46" s="2">
        <v>3.5</v>
      </c>
      <c r="J46" s="17"/>
      <c r="K46" s="17"/>
      <c r="L46" s="19"/>
      <c r="M46" s="19"/>
      <c r="N46" s="17"/>
      <c r="O46" s="16"/>
    </row>
    <row r="47" spans="1:19" x14ac:dyDescent="0.25">
      <c r="A47" s="8" t="s">
        <v>55</v>
      </c>
      <c r="B47" s="3">
        <v>3</v>
      </c>
      <c r="C47" s="3">
        <v>3</v>
      </c>
      <c r="D47" s="3">
        <v>3</v>
      </c>
      <c r="E47" s="3">
        <v>3</v>
      </c>
      <c r="F47" s="3">
        <v>3</v>
      </c>
      <c r="G47" s="3">
        <v>3</v>
      </c>
      <c r="H47" s="3">
        <v>3</v>
      </c>
      <c r="I47" s="3">
        <v>3</v>
      </c>
      <c r="J47" s="17"/>
      <c r="K47" s="17"/>
      <c r="L47" s="19"/>
      <c r="M47" s="19"/>
      <c r="N47" s="19"/>
      <c r="O47" s="16"/>
    </row>
    <row r="48" spans="1:19" x14ac:dyDescent="0.25">
      <c r="A48" s="8" t="s">
        <v>56</v>
      </c>
      <c r="B48" s="12">
        <v>2.5</v>
      </c>
      <c r="C48" s="12">
        <v>2.5</v>
      </c>
      <c r="D48" s="12">
        <v>2.5</v>
      </c>
      <c r="E48" s="12">
        <v>2.5</v>
      </c>
      <c r="F48" s="12">
        <v>2.5</v>
      </c>
      <c r="G48" s="12">
        <v>2.5</v>
      </c>
      <c r="H48" s="12">
        <v>2.5</v>
      </c>
      <c r="I48" s="12">
        <v>2.5</v>
      </c>
      <c r="J48" s="17"/>
      <c r="K48" s="17"/>
      <c r="L48" s="20"/>
      <c r="M48" s="20"/>
      <c r="N48" s="17"/>
      <c r="O48" s="16"/>
    </row>
    <row r="49" spans="1:15" x14ac:dyDescent="0.25">
      <c r="A49" s="8" t="s">
        <v>57</v>
      </c>
      <c r="B49" s="11">
        <v>2</v>
      </c>
      <c r="C49" s="11">
        <v>2</v>
      </c>
      <c r="D49" s="11">
        <v>2</v>
      </c>
      <c r="E49" s="11">
        <v>2</v>
      </c>
      <c r="F49" s="11">
        <v>2</v>
      </c>
      <c r="G49" s="11">
        <v>2</v>
      </c>
      <c r="H49" s="11">
        <v>2</v>
      </c>
      <c r="I49" s="11">
        <v>2</v>
      </c>
      <c r="J49" s="27"/>
      <c r="K49" s="27"/>
      <c r="L49" s="20"/>
      <c r="M49" s="20"/>
      <c r="N49" s="20"/>
      <c r="O49" s="16"/>
    </row>
  </sheetData>
  <autoFilter ref="A1:R34"/>
  <conditionalFormatting sqref="J2:J38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:L38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:O38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:P3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:Q38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:R3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3:I49 B2:I38 M2:M38">
    <cfRule type="cellIs" dxfId="6" priority="41" operator="equal">
      <formula>2</formula>
    </cfRule>
    <cfRule type="cellIs" dxfId="5" priority="43" operator="equal">
      <formula>2.5</formula>
    </cfRule>
    <cfRule type="cellIs" dxfId="4" priority="44" operator="equal">
      <formula>3</formula>
    </cfRule>
    <cfRule type="cellIs" dxfId="3" priority="45" operator="equal">
      <formula>3.5</formula>
    </cfRule>
    <cfRule type="cellIs" dxfId="2" priority="46" operator="equal">
      <formula>4</formula>
    </cfRule>
    <cfRule type="cellIs" dxfId="1" priority="47" operator="equal">
      <formula>4.5</formula>
    </cfRule>
    <cfRule type="cellIs" dxfId="0" priority="48" operator="equal">
      <formula>5</formula>
    </cfRule>
  </conditionalFormatting>
  <conditionalFormatting sqref="U2:U3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:N38">
    <cfRule type="colorScale" priority="1">
      <colorScale>
        <cfvo type="min"/>
        <cfvo type="max"/>
        <color theme="7" tint="0.59999389629810485"/>
        <color rgb="FF92D050"/>
      </colorScale>
    </cfRule>
  </conditionalFormatting>
  <pageMargins left="0.7" right="0.7" top="0.75" bottom="0.75" header="0.3" footer="0.3"/>
  <pageSetup paperSize="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2021-09-01T19:18:33Z</dcterms:modified>
</cp:coreProperties>
</file>